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EZ2\SG21\Statistiken\Statistik und Daten\Hochschulstatistik\2023\WS 2023_24\"/>
    </mc:Choice>
  </mc:AlternateContent>
  <bookViews>
    <workbookView xWindow="360" yWindow="1488" windowWidth="11568" windowHeight="4728" tabRatio="619"/>
  </bookViews>
  <sheets>
    <sheet name="Tabellenübersicht" sheetId="233" r:id="rId1"/>
    <sheet name="Tabelle 1" sheetId="322" r:id="rId2"/>
    <sheet name="Tabelle 2" sheetId="306" r:id="rId3"/>
    <sheet name="Tabelle 3" sheetId="70" r:id="rId4"/>
    <sheet name="Tabelle 4" sheetId="71" r:id="rId5"/>
    <sheet name="Tabelle 5" sheetId="6" r:id="rId6"/>
    <sheet name="Tabelle 6" sheetId="307" r:id="rId7"/>
    <sheet name="Tabelle 7" sheetId="323" r:id="rId8"/>
    <sheet name="Tabelle 8" sheetId="324" r:id="rId9"/>
    <sheet name="Tabelle 9" sheetId="331" r:id="rId10"/>
    <sheet name="Tabelle 10" sheetId="329" r:id="rId11"/>
    <sheet name="Tabelle 11" sheetId="330" r:id="rId12"/>
    <sheet name="Tabelle 12" sheetId="332" r:id="rId13"/>
    <sheet name="Tabelle 13" sheetId="333" r:id="rId14"/>
    <sheet name="Tabelle 14" sheetId="334" r:id="rId15"/>
    <sheet name="Tabelle 15" sheetId="150" r:id="rId16"/>
    <sheet name="Tabelle 16" sheetId="335" r:id="rId17"/>
    <sheet name="Tabelle 17" sheetId="325" r:id="rId18"/>
    <sheet name="Tabelle 18" sheetId="326" r:id="rId19"/>
    <sheet name="Tabelle 19" sheetId="327" r:id="rId20"/>
    <sheet name="Tabelle 20 " sheetId="336" r:id="rId21"/>
    <sheet name="Tabelle 21" sheetId="328" r:id="rId22"/>
    <sheet name="Tabelle 22" sheetId="310" r:id="rId23"/>
    <sheet name="Tabelle 23 " sheetId="311" r:id="rId24"/>
    <sheet name="Tabelle 24 FH SWF gesamt" sheetId="312" r:id="rId25"/>
    <sheet name="Tabelle 25 FB-M" sheetId="313" r:id="rId26"/>
    <sheet name="Tabelle 26 FB-EI " sheetId="314" r:id="rId27"/>
    <sheet name="Tabelle 27 FB-IN" sheetId="315" r:id="rId28"/>
    <sheet name="Tabelle 28 FB-TBW" sheetId="316" r:id="rId29"/>
    <sheet name="Tabelle 29 FB-IW " sheetId="317" r:id="rId30"/>
    <sheet name="Tabelle 30 FB-AWS " sheetId="318" r:id="rId31"/>
    <sheet name="Tabelle 31 FB-B+G" sheetId="319" r:id="rId32"/>
    <sheet name="Tabelle 32 FB-EE " sheetId="320" r:id="rId33"/>
    <sheet name="Tabelle 33 FB-MA " sheetId="321" r:id="rId34"/>
    <sheet name="Tabelle 34" sheetId="305" r:id="rId35"/>
    <sheet name="Tabelle 35 " sheetId="103" r:id="rId36"/>
    <sheet name="Tabelle 36" sheetId="309" r:id="rId37"/>
  </sheets>
  <definedNames>
    <definedName name="_xlnm.Print_Area" localSheetId="17">'Tabelle 17'!$A$1:$G$118</definedName>
    <definedName name="_xlnm.Print_Area" localSheetId="18">'Tabelle 18'!$A$1:$H$44</definedName>
    <definedName name="_xlnm.Print_Area" localSheetId="4">'Tabelle 4'!$A$1:$O$150</definedName>
    <definedName name="ghj" localSheetId="1">'Tabelle 1'!$A$1:$H$192</definedName>
    <definedName name="ghj" localSheetId="36">'Tabelle 36'!$A$1:$C$28</definedName>
    <definedName name="lmn" localSheetId="1">'Tabelle 1'!$A$1:$H$192</definedName>
    <definedName name="lmn" localSheetId="36">'Tabelle 36'!$A$1:$C$28</definedName>
    <definedName name="mn" localSheetId="1">'Tabelle 1'!$A$1:$H$192</definedName>
    <definedName name="mn" localSheetId="10">'Tabelle 10'!$A$1:$H$180</definedName>
    <definedName name="mn" localSheetId="11">'Tabelle 11'!$A$1:$J$109</definedName>
    <definedName name="mn" localSheetId="12">'Tabelle 12'!$A$1:$K$110</definedName>
    <definedName name="mn" localSheetId="13">'Tabelle 13'!$A$1:$G$108</definedName>
    <definedName name="mn" localSheetId="14">'Tabelle 14'!$A$2:$G$34</definedName>
    <definedName name="mn" localSheetId="15">'Tabelle 15'!$A$1:$J$38</definedName>
    <definedName name="mn" localSheetId="16">'Tabelle 16'!$A$1:$R$122</definedName>
    <definedName name="mn" localSheetId="17">'Tabelle 17'!$A$1:$G$118</definedName>
    <definedName name="mn" localSheetId="18">'Tabelle 18'!$A$1:$H$44</definedName>
    <definedName name="mn" localSheetId="19">'Tabelle 19'!$A$1:$F$119</definedName>
    <definedName name="mn" localSheetId="20">'Tabelle 20 '!$A$1:$L$55</definedName>
    <definedName name="mn" localSheetId="3">'Tabelle 3'!$A$1:$O$137</definedName>
    <definedName name="mn" localSheetId="35">'Tabelle 35 '!$A$1:$F$180</definedName>
    <definedName name="mn" localSheetId="36">'Tabelle 36'!$A$1:$C$28</definedName>
    <definedName name="mn" localSheetId="4">'Tabelle 4'!$A$1:$O$150</definedName>
    <definedName name="mn" localSheetId="5">'Tabelle 5'!$A$1:$I$176</definedName>
    <definedName name="mn" localSheetId="6">'Tabelle 6'!$A$1:$I$147</definedName>
    <definedName name="mn" localSheetId="0">Tabellenübersicht!$A$1:$C$67</definedName>
    <definedName name="Print_Area" localSheetId="1">'Tabelle 1'!$A$1:$H$192</definedName>
    <definedName name="Print_Area" localSheetId="10">'Tabelle 10'!$A$1:$G$182</definedName>
    <definedName name="Print_Area" localSheetId="11">'Tabelle 11'!$A$1:$J$111</definedName>
    <definedName name="Print_Area" localSheetId="12">'Tabelle 12'!$A$1:$K$110</definedName>
    <definedName name="Print_Area" localSheetId="13">'Tabelle 13'!$A$1:$G$113</definedName>
    <definedName name="Print_Area" localSheetId="14">'Tabelle 14'!$A$1:$G$33</definedName>
    <definedName name="Print_Area" localSheetId="15">'Tabelle 15'!$A$1:$J$38</definedName>
    <definedName name="Print_Area" localSheetId="16">'Tabelle 16'!$A$1:$O$147</definedName>
    <definedName name="Print_Area" localSheetId="17">'Tabelle 17'!$A$1:$G$118</definedName>
    <definedName name="Print_Area" localSheetId="18">'Tabelle 18'!$A$1:$H$44</definedName>
    <definedName name="Print_Area" localSheetId="19">'Tabelle 19'!$A$1:$F$119</definedName>
    <definedName name="Print_Area" localSheetId="2">'Tabelle 2'!$A$1:$J$194</definedName>
    <definedName name="Print_Area" localSheetId="20">'Tabelle 20 '!$A$1:$L$63</definedName>
    <definedName name="Print_Area" localSheetId="24">'Tabelle 24 FH SWF gesamt'!$A$1:$Y$39</definedName>
    <definedName name="Print_Area" localSheetId="25">'Tabelle 25 FB-M'!$A$1:$Y$39</definedName>
    <definedName name="Print_Area" localSheetId="26">'Tabelle 26 FB-EI '!$A$1:$Y$39</definedName>
    <definedName name="Print_Area" localSheetId="27">'Tabelle 27 FB-IN'!$A$1:$Y$41</definedName>
    <definedName name="Print_Area" localSheetId="28">'Tabelle 28 FB-TBW'!$A$1:$Y$39</definedName>
    <definedName name="Print_Area" localSheetId="29">'Tabelle 29 FB-IW '!$A$1:$Y$41</definedName>
    <definedName name="Print_Area" localSheetId="3">'Tabelle 3'!$A$1:$O$137</definedName>
    <definedName name="Print_Area" localSheetId="30">'Tabelle 30 FB-AWS '!$A$1:$X$40</definedName>
    <definedName name="Print_Area" localSheetId="31">'Tabelle 31 FB-B+G'!$A$1:$O$41</definedName>
    <definedName name="Print_Area" localSheetId="32">'Tabelle 32 FB-EE '!$A$1:$Y$42</definedName>
    <definedName name="Print_Area" localSheetId="34">'Tabelle 34'!$A$1:$E$106</definedName>
    <definedName name="Print_Area" localSheetId="35">'Tabelle 35 '!$A$1:$F$180</definedName>
    <definedName name="Print_Area" localSheetId="36">'Tabelle 36'!$A$1:$E$28</definedName>
    <definedName name="Print_Area" localSheetId="4">'Tabelle 4'!$A$1:$O$150</definedName>
    <definedName name="Print_Area" localSheetId="5">'Tabelle 5'!$A$1:$H$182</definedName>
    <definedName name="Print_Area" localSheetId="6">'Tabelle 6'!$A$1:$G$153</definedName>
    <definedName name="Print_Area" localSheetId="7">'Tabelle 7'!$A$1:$K$128</definedName>
    <definedName name="Print_Area" localSheetId="8">'Tabelle 8'!$A$1:$S$130</definedName>
    <definedName name="Print_Area" localSheetId="9">'Tabelle 9'!$A$1:$J$148</definedName>
    <definedName name="Print_Area" localSheetId="0">Tabellenübersicht!$A$1:$C$58</definedName>
    <definedName name="xyz" localSheetId="1">'Tabelle 1'!$A$1:$H$192</definedName>
    <definedName name="xyz" localSheetId="36">'Tabelle 36'!$A$1:$C$28</definedName>
    <definedName name="Z_2900C160_82DF_11D8_9D4B_000475C235DF_.wvu.Cols" localSheetId="19" hidden="1">'Tabelle 19'!$G:$G</definedName>
    <definedName name="Z_2900C160_82DF_11D8_9D4B_000475C235DF_.wvu.PrintArea" localSheetId="19" hidden="1">'Tabelle 19'!$A$1:$J$123</definedName>
  </definedNames>
  <calcPr calcId="162913"/>
</workbook>
</file>

<file path=xl/calcChain.xml><?xml version="1.0" encoding="utf-8"?>
<calcChain xmlns="http://schemas.openxmlformats.org/spreadsheetml/2006/main">
  <c r="C57" i="336" l="1"/>
  <c r="B57" i="336"/>
  <c r="D56" i="336"/>
  <c r="D55" i="336"/>
  <c r="D54" i="336"/>
  <c r="D57" i="336" s="1"/>
  <c r="H49" i="336"/>
  <c r="G49" i="336"/>
  <c r="I48" i="336"/>
  <c r="I47" i="336"/>
  <c r="C47" i="336"/>
  <c r="B47" i="336"/>
  <c r="I46" i="336"/>
  <c r="D46" i="336"/>
  <c r="I45" i="336"/>
  <c r="I49" i="336" s="1"/>
  <c r="D45" i="336"/>
  <c r="D47" i="336" s="1"/>
  <c r="C33" i="336"/>
  <c r="B33" i="336"/>
  <c r="D33" i="336" s="1"/>
  <c r="D32" i="336"/>
  <c r="D31" i="336"/>
  <c r="D30" i="336"/>
  <c r="D29" i="336"/>
  <c r="D28" i="336"/>
  <c r="D27" i="336"/>
  <c r="D26" i="336"/>
  <c r="C21" i="336"/>
  <c r="B21" i="336"/>
  <c r="D20" i="336"/>
  <c r="D19" i="336"/>
  <c r="D18" i="336"/>
  <c r="D17" i="336"/>
  <c r="D16" i="336"/>
  <c r="D15" i="336"/>
  <c r="D14" i="336"/>
  <c r="D13" i="336"/>
  <c r="D12" i="336"/>
  <c r="D11" i="336"/>
  <c r="D10" i="336"/>
  <c r="D9" i="336"/>
  <c r="D8" i="336"/>
  <c r="D7" i="336"/>
  <c r="D21" i="336" s="1"/>
  <c r="D138" i="335"/>
  <c r="C138" i="335"/>
  <c r="E137" i="335"/>
  <c r="E136" i="335"/>
  <c r="E138" i="335" s="1"/>
  <c r="E119" i="335"/>
  <c r="D113" i="335"/>
  <c r="C113" i="335"/>
  <c r="E112" i="335"/>
  <c r="E113" i="335" s="1"/>
  <c r="I106" i="335"/>
  <c r="D88" i="335"/>
  <c r="C88" i="335"/>
  <c r="E87" i="335"/>
  <c r="E86" i="335"/>
  <c r="D80" i="335"/>
  <c r="C80" i="335"/>
  <c r="E79" i="335"/>
  <c r="E78" i="335"/>
  <c r="L72" i="335"/>
  <c r="K72" i="335"/>
  <c r="J72" i="335"/>
  <c r="I72" i="335"/>
  <c r="H72" i="335"/>
  <c r="G72" i="335"/>
  <c r="F72" i="335"/>
  <c r="E72" i="335"/>
  <c r="D72" i="335"/>
  <c r="C72" i="335"/>
  <c r="M71" i="335"/>
  <c r="M70" i="335"/>
  <c r="E52" i="335"/>
  <c r="E51" i="335"/>
  <c r="C45" i="335"/>
  <c r="B45" i="335"/>
  <c r="D44" i="335"/>
  <c r="D43" i="335"/>
  <c r="H37" i="335"/>
  <c r="G37" i="335"/>
  <c r="F37" i="335"/>
  <c r="E37" i="335"/>
  <c r="D37" i="335"/>
  <c r="C37" i="335"/>
  <c r="B37" i="335"/>
  <c r="I36" i="335"/>
  <c r="I35" i="335"/>
  <c r="E20" i="335"/>
  <c r="D14" i="335"/>
  <c r="M8" i="335"/>
  <c r="E22" i="334"/>
  <c r="C22" i="334"/>
  <c r="G21" i="334"/>
  <c r="F21" i="334"/>
  <c r="D21" i="334"/>
  <c r="G20" i="334"/>
  <c r="F20" i="334" s="1"/>
  <c r="D20" i="334"/>
  <c r="G19" i="334"/>
  <c r="F19" i="334"/>
  <c r="D19" i="334"/>
  <c r="G18" i="334"/>
  <c r="F18" i="334" s="1"/>
  <c r="D18" i="334"/>
  <c r="E16" i="334"/>
  <c r="E23" i="334" s="1"/>
  <c r="C16" i="334"/>
  <c r="C23" i="334" s="1"/>
  <c r="G15" i="334"/>
  <c r="F15" i="334" s="1"/>
  <c r="D15" i="334"/>
  <c r="E14" i="334"/>
  <c r="C14" i="334"/>
  <c r="G14" i="334" s="1"/>
  <c r="G13" i="334"/>
  <c r="F13" i="334" s="1"/>
  <c r="D13" i="334"/>
  <c r="E92" i="333"/>
  <c r="C92" i="333"/>
  <c r="G91" i="333"/>
  <c r="F91" i="333"/>
  <c r="D91" i="333"/>
  <c r="G90" i="333"/>
  <c r="F90" i="333" s="1"/>
  <c r="D90" i="333"/>
  <c r="G89" i="333"/>
  <c r="F89" i="333"/>
  <c r="D89" i="333"/>
  <c r="G88" i="333"/>
  <c r="F88" i="333" s="1"/>
  <c r="D88" i="333"/>
  <c r="G87" i="333"/>
  <c r="F87" i="333"/>
  <c r="D87" i="333"/>
  <c r="G86" i="333"/>
  <c r="F86" i="333" s="1"/>
  <c r="D86" i="333"/>
  <c r="G85" i="333"/>
  <c r="F85" i="333"/>
  <c r="D85" i="333"/>
  <c r="G84" i="333"/>
  <c r="F84" i="333" s="1"/>
  <c r="D84" i="333"/>
  <c r="G83" i="333"/>
  <c r="F83" i="333"/>
  <c r="D83" i="333"/>
  <c r="G82" i="333"/>
  <c r="F82" i="333" s="1"/>
  <c r="D82" i="333"/>
  <c r="G81" i="333"/>
  <c r="F81" i="333"/>
  <c r="D81" i="333"/>
  <c r="G80" i="333"/>
  <c r="F80" i="333" s="1"/>
  <c r="D80" i="333"/>
  <c r="G79" i="333"/>
  <c r="F79" i="333"/>
  <c r="D79" i="333"/>
  <c r="G78" i="333"/>
  <c r="F78" i="333" s="1"/>
  <c r="D78" i="333"/>
  <c r="G77" i="333"/>
  <c r="F77" i="333"/>
  <c r="D77" i="333"/>
  <c r="G76" i="333"/>
  <c r="F76" i="333" s="1"/>
  <c r="D76" i="333"/>
  <c r="G75" i="333"/>
  <c r="F75" i="333"/>
  <c r="D75" i="333"/>
  <c r="G74" i="333"/>
  <c r="F74" i="333" s="1"/>
  <c r="D74" i="333"/>
  <c r="E73" i="333"/>
  <c r="C73" i="333"/>
  <c r="M72" i="333"/>
  <c r="L72" i="333"/>
  <c r="G72" i="333"/>
  <c r="F72" i="333" s="1"/>
  <c r="D72" i="333"/>
  <c r="G71" i="333"/>
  <c r="F71" i="333"/>
  <c r="D71" i="333"/>
  <c r="G70" i="333"/>
  <c r="F70" i="333" s="1"/>
  <c r="D70" i="333"/>
  <c r="G69" i="333"/>
  <c r="F69" i="333"/>
  <c r="D69" i="333"/>
  <c r="G68" i="333"/>
  <c r="F68" i="333" s="1"/>
  <c r="D68" i="333"/>
  <c r="G67" i="333"/>
  <c r="F67" i="333"/>
  <c r="D67" i="333"/>
  <c r="G66" i="333"/>
  <c r="F66" i="333" s="1"/>
  <c r="D66" i="333"/>
  <c r="G65" i="333"/>
  <c r="F65" i="333"/>
  <c r="D65" i="333"/>
  <c r="G64" i="333"/>
  <c r="F64" i="333" s="1"/>
  <c r="D64" i="333"/>
  <c r="G63" i="333"/>
  <c r="F63" i="333"/>
  <c r="D63" i="333"/>
  <c r="G62" i="333"/>
  <c r="F62" i="333" s="1"/>
  <c r="D62" i="333"/>
  <c r="G61" i="333"/>
  <c r="F61" i="333"/>
  <c r="D61" i="333"/>
  <c r="G60" i="333"/>
  <c r="F60" i="333" s="1"/>
  <c r="D60" i="333"/>
  <c r="G59" i="333"/>
  <c r="F59" i="333"/>
  <c r="D59" i="333"/>
  <c r="G58" i="333"/>
  <c r="F58" i="333" s="1"/>
  <c r="D58" i="333"/>
  <c r="G57" i="333"/>
  <c r="F57" i="333"/>
  <c r="D57" i="333"/>
  <c r="G56" i="333"/>
  <c r="F56" i="333" s="1"/>
  <c r="D56" i="333"/>
  <c r="G55" i="333"/>
  <c r="F55" i="333"/>
  <c r="D55" i="333"/>
  <c r="G54" i="333"/>
  <c r="F54" i="333" s="1"/>
  <c r="D54" i="333"/>
  <c r="G53" i="333"/>
  <c r="F53" i="333"/>
  <c r="D53" i="333"/>
  <c r="G52" i="333"/>
  <c r="F52" i="333" s="1"/>
  <c r="D52" i="333"/>
  <c r="G51" i="333"/>
  <c r="G73" i="333" s="1"/>
  <c r="F51" i="333"/>
  <c r="D51" i="333"/>
  <c r="E50" i="333"/>
  <c r="C50" i="333"/>
  <c r="C93" i="333" s="1"/>
  <c r="G49" i="333"/>
  <c r="F49" i="333"/>
  <c r="D49" i="333"/>
  <c r="G48" i="333"/>
  <c r="F48" i="333" s="1"/>
  <c r="D48" i="333"/>
  <c r="G47" i="333"/>
  <c r="F47" i="333"/>
  <c r="D47" i="333"/>
  <c r="G46" i="333"/>
  <c r="F46" i="333" s="1"/>
  <c r="D46" i="333"/>
  <c r="G45" i="333"/>
  <c r="F45" i="333"/>
  <c r="D45" i="333"/>
  <c r="G44" i="333"/>
  <c r="F44" i="333" s="1"/>
  <c r="D44" i="333"/>
  <c r="G43" i="333"/>
  <c r="F43" i="333"/>
  <c r="D43" i="333"/>
  <c r="G42" i="333"/>
  <c r="F42" i="333" s="1"/>
  <c r="D42" i="333"/>
  <c r="G41" i="333"/>
  <c r="F41" i="333"/>
  <c r="D41" i="333"/>
  <c r="G40" i="333"/>
  <c r="F40" i="333" s="1"/>
  <c r="D40" i="333"/>
  <c r="G39" i="333"/>
  <c r="F39" i="333"/>
  <c r="D39" i="333"/>
  <c r="G38" i="333"/>
  <c r="F38" i="333" s="1"/>
  <c r="D38" i="333"/>
  <c r="G37" i="333"/>
  <c r="F37" i="333"/>
  <c r="D37" i="333"/>
  <c r="G36" i="333"/>
  <c r="F36" i="333" s="1"/>
  <c r="D36" i="333"/>
  <c r="G35" i="333"/>
  <c r="F35" i="333"/>
  <c r="D35" i="333"/>
  <c r="G34" i="333"/>
  <c r="F34" i="333" s="1"/>
  <c r="D34" i="333"/>
  <c r="G33" i="333"/>
  <c r="F33" i="333"/>
  <c r="D33" i="333"/>
  <c r="G32" i="333"/>
  <c r="F32" i="333" s="1"/>
  <c r="D32" i="333"/>
  <c r="G31" i="333"/>
  <c r="F31" i="333"/>
  <c r="D31" i="333"/>
  <c r="G30" i="333"/>
  <c r="F30" i="333" s="1"/>
  <c r="D30" i="333"/>
  <c r="G29" i="333"/>
  <c r="F29" i="333"/>
  <c r="D29" i="333"/>
  <c r="E28" i="333"/>
  <c r="C28" i="333"/>
  <c r="G27" i="333"/>
  <c r="F27" i="333"/>
  <c r="D27" i="333"/>
  <c r="G26" i="333"/>
  <c r="F26" i="333" s="1"/>
  <c r="D26" i="333"/>
  <c r="G25" i="333"/>
  <c r="F25" i="333"/>
  <c r="D25" i="333"/>
  <c r="G24" i="333"/>
  <c r="F24" i="333" s="1"/>
  <c r="D24" i="333"/>
  <c r="G23" i="333"/>
  <c r="F23" i="333"/>
  <c r="D23" i="333"/>
  <c r="G22" i="333"/>
  <c r="F22" i="333" s="1"/>
  <c r="D22" i="333"/>
  <c r="G21" i="333"/>
  <c r="F21" i="333"/>
  <c r="D21" i="333"/>
  <c r="G20" i="333"/>
  <c r="F20" i="333" s="1"/>
  <c r="D20" i="333"/>
  <c r="G19" i="333"/>
  <c r="F19" i="333"/>
  <c r="D19" i="333"/>
  <c r="G18" i="333"/>
  <c r="F18" i="333" s="1"/>
  <c r="D18" i="333"/>
  <c r="G17" i="333"/>
  <c r="F17" i="333"/>
  <c r="D17" i="333"/>
  <c r="G16" i="333"/>
  <c r="F16" i="333" s="1"/>
  <c r="D16" i="333"/>
  <c r="G15" i="333"/>
  <c r="F15" i="333"/>
  <c r="D15" i="333"/>
  <c r="G14" i="333"/>
  <c r="F14" i="333" s="1"/>
  <c r="D14" i="333"/>
  <c r="G13" i="333"/>
  <c r="F13" i="333"/>
  <c r="D13" i="333"/>
  <c r="G12" i="333"/>
  <c r="F12" i="333" s="1"/>
  <c r="D12" i="333"/>
  <c r="G11" i="333"/>
  <c r="F11" i="333"/>
  <c r="D11" i="333"/>
  <c r="G10" i="333"/>
  <c r="F10" i="333" s="1"/>
  <c r="D10" i="333"/>
  <c r="G9" i="333"/>
  <c r="F9" i="333"/>
  <c r="D9" i="333"/>
  <c r="G8" i="333"/>
  <c r="F8" i="333" s="1"/>
  <c r="D8" i="333"/>
  <c r="J108" i="332"/>
  <c r="I108" i="332"/>
  <c r="H108" i="332"/>
  <c r="G108" i="332"/>
  <c r="F108" i="332"/>
  <c r="E108" i="332"/>
  <c r="D108" i="332"/>
  <c r="C108" i="332"/>
  <c r="B108" i="332"/>
  <c r="K107" i="332"/>
  <c r="K106" i="332"/>
  <c r="K105" i="332"/>
  <c r="K104" i="332"/>
  <c r="K103" i="332"/>
  <c r="K102" i="332"/>
  <c r="K101" i="332"/>
  <c r="K100" i="332"/>
  <c r="K99" i="332"/>
  <c r="K98" i="332"/>
  <c r="K97" i="332"/>
  <c r="K96" i="332"/>
  <c r="K95" i="332"/>
  <c r="K94" i="332"/>
  <c r="K93" i="332"/>
  <c r="K92" i="332"/>
  <c r="K91" i="332"/>
  <c r="K90" i="332"/>
  <c r="K89" i="332"/>
  <c r="K88" i="332"/>
  <c r="K87" i="332"/>
  <c r="K86" i="332"/>
  <c r="K85" i="332"/>
  <c r="K84" i="332"/>
  <c r="K83" i="332"/>
  <c r="K82" i="332"/>
  <c r="K81" i="332"/>
  <c r="K80" i="332"/>
  <c r="K79" i="332"/>
  <c r="K78" i="332"/>
  <c r="K77" i="332"/>
  <c r="K76" i="332"/>
  <c r="K75" i="332"/>
  <c r="K74" i="332"/>
  <c r="K73" i="332"/>
  <c r="K72" i="332"/>
  <c r="K71" i="332"/>
  <c r="K70" i="332"/>
  <c r="K69" i="332"/>
  <c r="K68" i="332"/>
  <c r="K67" i="332"/>
  <c r="K66" i="332"/>
  <c r="K65" i="332"/>
  <c r="K64" i="332"/>
  <c r="K63" i="332"/>
  <c r="K62" i="332"/>
  <c r="K61" i="332"/>
  <c r="K60" i="332"/>
  <c r="K59" i="332"/>
  <c r="K58" i="332"/>
  <c r="K57" i="332"/>
  <c r="K56" i="332"/>
  <c r="K55" i="332"/>
  <c r="K54" i="332"/>
  <c r="K53" i="332"/>
  <c r="K52" i="332"/>
  <c r="K51" i="332"/>
  <c r="K50" i="332"/>
  <c r="K49" i="332"/>
  <c r="K48" i="332"/>
  <c r="K47" i="332"/>
  <c r="K46" i="332"/>
  <c r="K45" i="332"/>
  <c r="K44" i="332"/>
  <c r="K43" i="332"/>
  <c r="K42" i="332"/>
  <c r="K41" i="332"/>
  <c r="K40" i="332"/>
  <c r="K39" i="332"/>
  <c r="K38" i="332"/>
  <c r="K37" i="332"/>
  <c r="K36" i="332"/>
  <c r="K35" i="332"/>
  <c r="K34" i="332"/>
  <c r="K33" i="332"/>
  <c r="K32" i="332"/>
  <c r="K31" i="332"/>
  <c r="K30" i="332"/>
  <c r="K29" i="332"/>
  <c r="K28" i="332"/>
  <c r="K27" i="332"/>
  <c r="K26" i="332"/>
  <c r="K25" i="332"/>
  <c r="K24" i="332"/>
  <c r="K23" i="332"/>
  <c r="K22" i="332"/>
  <c r="K21" i="332"/>
  <c r="K20" i="332"/>
  <c r="K19" i="332"/>
  <c r="K18" i="332"/>
  <c r="K17" i="332"/>
  <c r="K16" i="332"/>
  <c r="K15" i="332"/>
  <c r="K14" i="332"/>
  <c r="K13" i="332"/>
  <c r="K12" i="332"/>
  <c r="K11" i="332"/>
  <c r="K10" i="332"/>
  <c r="K9" i="332"/>
  <c r="K8" i="332"/>
  <c r="I143" i="331"/>
  <c r="I144" i="331" s="1"/>
  <c r="H143" i="331"/>
  <c r="H144" i="331" s="1"/>
  <c r="G143" i="331"/>
  <c r="G144" i="331" s="1"/>
  <c r="F143" i="331"/>
  <c r="F144" i="331" s="1"/>
  <c r="E143" i="331"/>
  <c r="E144" i="331" s="1"/>
  <c r="D143" i="331"/>
  <c r="D144" i="331" s="1"/>
  <c r="C143" i="331"/>
  <c r="C144" i="331" s="1"/>
  <c r="J142" i="331"/>
  <c r="J141" i="331"/>
  <c r="J140" i="331"/>
  <c r="J139" i="331"/>
  <c r="J138" i="331"/>
  <c r="J137" i="331"/>
  <c r="J136" i="331"/>
  <c r="J135" i="331"/>
  <c r="J134" i="331"/>
  <c r="J133" i="331"/>
  <c r="J132" i="331"/>
  <c r="J131" i="331"/>
  <c r="J130" i="331"/>
  <c r="J129" i="331"/>
  <c r="J128" i="331"/>
  <c r="J127" i="331"/>
  <c r="J126" i="331"/>
  <c r="J125" i="331"/>
  <c r="J124" i="331"/>
  <c r="J123" i="331"/>
  <c r="J122" i="331"/>
  <c r="J121" i="331"/>
  <c r="J120" i="331"/>
  <c r="J143" i="331" s="1"/>
  <c r="I111" i="331"/>
  <c r="H111" i="331"/>
  <c r="G111" i="331"/>
  <c r="F111" i="331"/>
  <c r="E111" i="331"/>
  <c r="D111" i="331"/>
  <c r="C111" i="331"/>
  <c r="J110" i="331"/>
  <c r="J109" i="331"/>
  <c r="J108" i="331"/>
  <c r="J107" i="331"/>
  <c r="J106" i="331"/>
  <c r="J105" i="331"/>
  <c r="J104" i="331"/>
  <c r="J103" i="331"/>
  <c r="J102" i="331"/>
  <c r="J101" i="331"/>
  <c r="J100" i="331"/>
  <c r="J99" i="331"/>
  <c r="J98" i="331"/>
  <c r="J97" i="331"/>
  <c r="J96" i="331"/>
  <c r="J95" i="331"/>
  <c r="J94" i="331"/>
  <c r="J93" i="331"/>
  <c r="J92" i="331"/>
  <c r="J91" i="331"/>
  <c r="J90" i="331"/>
  <c r="J89" i="331"/>
  <c r="J88" i="331"/>
  <c r="J87" i="331"/>
  <c r="J86" i="331"/>
  <c r="J85" i="331"/>
  <c r="J84" i="331"/>
  <c r="J83" i="331"/>
  <c r="J82" i="331"/>
  <c r="J81" i="331"/>
  <c r="J80" i="331"/>
  <c r="J79" i="331"/>
  <c r="J78" i="331"/>
  <c r="J111" i="331" s="1"/>
  <c r="I69" i="331"/>
  <c r="H69" i="331"/>
  <c r="G69" i="331"/>
  <c r="F69" i="331"/>
  <c r="E69" i="331"/>
  <c r="D69" i="331"/>
  <c r="C69" i="331"/>
  <c r="J68" i="331"/>
  <c r="J67" i="331"/>
  <c r="J66" i="331"/>
  <c r="J65" i="331"/>
  <c r="J64" i="331"/>
  <c r="J63" i="331"/>
  <c r="J62" i="331"/>
  <c r="J61" i="331"/>
  <c r="J60" i="331"/>
  <c r="J59" i="331"/>
  <c r="J58" i="331"/>
  <c r="J57" i="331"/>
  <c r="J56" i="331"/>
  <c r="J55" i="331"/>
  <c r="J54" i="331"/>
  <c r="J53" i="331"/>
  <c r="J52" i="331"/>
  <c r="J51" i="331"/>
  <c r="J50" i="331"/>
  <c r="J49" i="331"/>
  <c r="J48" i="331"/>
  <c r="J47" i="331"/>
  <c r="J46" i="331"/>
  <c r="J45" i="331"/>
  <c r="J44" i="331"/>
  <c r="J43" i="331"/>
  <c r="J42" i="331"/>
  <c r="J41" i="331"/>
  <c r="J40" i="331"/>
  <c r="J39" i="331"/>
  <c r="J38" i="331"/>
  <c r="J37" i="331"/>
  <c r="J36" i="331"/>
  <c r="J69" i="331" s="1"/>
  <c r="I28" i="331"/>
  <c r="H28" i="331"/>
  <c r="G28" i="331"/>
  <c r="F28" i="331"/>
  <c r="E28" i="331"/>
  <c r="D28" i="331"/>
  <c r="C28" i="331"/>
  <c r="J27" i="331"/>
  <c r="J26" i="331"/>
  <c r="J25" i="331"/>
  <c r="J24" i="331"/>
  <c r="J23" i="331"/>
  <c r="J22" i="331"/>
  <c r="J21" i="331"/>
  <c r="J20" i="331"/>
  <c r="J19" i="331"/>
  <c r="J18" i="331"/>
  <c r="J17" i="331"/>
  <c r="J16" i="331"/>
  <c r="J15" i="331"/>
  <c r="J14" i="331"/>
  <c r="J13" i="331"/>
  <c r="J12" i="331"/>
  <c r="J11" i="331"/>
  <c r="J10" i="331"/>
  <c r="J9" i="331"/>
  <c r="J8" i="331"/>
  <c r="J7" i="331"/>
  <c r="J28" i="331" s="1"/>
  <c r="I37" i="335" l="1"/>
  <c r="D45" i="335"/>
  <c r="M72" i="335"/>
  <c r="E80" i="335"/>
  <c r="E88" i="335"/>
  <c r="K108" i="332"/>
  <c r="F73" i="333"/>
  <c r="D73" i="333"/>
  <c r="F14" i="334"/>
  <c r="D14" i="334"/>
  <c r="G28" i="333"/>
  <c r="G50" i="333"/>
  <c r="G92" i="333"/>
  <c r="G22" i="334"/>
  <c r="G16" i="334"/>
  <c r="J144" i="331"/>
  <c r="G23" i="334" l="1"/>
  <c r="F16" i="334"/>
  <c r="D16" i="334"/>
  <c r="F92" i="333"/>
  <c r="D92" i="333"/>
  <c r="F28" i="333"/>
  <c r="D28" i="333"/>
  <c r="F22" i="334"/>
  <c r="D22" i="334"/>
  <c r="G93" i="333"/>
  <c r="F50" i="333"/>
  <c r="D50" i="333"/>
  <c r="E93" i="333" l="1"/>
  <c r="F93" i="333" s="1"/>
  <c r="M71" i="333" s="1"/>
  <c r="D93" i="333"/>
  <c r="L71" i="333" s="1"/>
  <c r="F23" i="334"/>
  <c r="D23" i="334"/>
  <c r="C18" i="309" l="1"/>
  <c r="C15" i="305"/>
  <c r="E34" i="305"/>
  <c r="E69" i="305"/>
  <c r="C94" i="305"/>
  <c r="C100" i="305"/>
  <c r="H8" i="326" l="1"/>
  <c r="H10" i="326"/>
  <c r="H23" i="326"/>
  <c r="H16" i="326"/>
  <c r="H30" i="326"/>
  <c r="H38" i="326"/>
  <c r="K93" i="323"/>
  <c r="C106" i="330"/>
  <c r="G105" i="330"/>
  <c r="F105" i="330" s="1"/>
  <c r="D105" i="330"/>
  <c r="G104" i="330"/>
  <c r="F104" i="330" s="1"/>
  <c r="D104" i="330"/>
  <c r="G103" i="330"/>
  <c r="F103" i="330"/>
  <c r="D103" i="330"/>
  <c r="G102" i="330"/>
  <c r="F102" i="330" s="1"/>
  <c r="G101" i="330"/>
  <c r="F101" i="330"/>
  <c r="D101" i="330"/>
  <c r="G100" i="330"/>
  <c r="F100" i="330" s="1"/>
  <c r="G99" i="330"/>
  <c r="F99" i="330" s="1"/>
  <c r="D99" i="330"/>
  <c r="L98" i="330"/>
  <c r="G98" i="330"/>
  <c r="F98" i="330" s="1"/>
  <c r="G97" i="330"/>
  <c r="F97" i="330" s="1"/>
  <c r="D97" i="330"/>
  <c r="G96" i="330"/>
  <c r="F96" i="330" s="1"/>
  <c r="D96" i="330"/>
  <c r="G95" i="330"/>
  <c r="F95" i="330" s="1"/>
  <c r="D95" i="330"/>
  <c r="G94" i="330"/>
  <c r="F94" i="330"/>
  <c r="D94" i="330"/>
  <c r="G93" i="330"/>
  <c r="F93" i="330" s="1"/>
  <c r="L92" i="330"/>
  <c r="G92" i="330"/>
  <c r="F92" i="330" s="1"/>
  <c r="L91" i="330"/>
  <c r="G91" i="330"/>
  <c r="F91" i="330" s="1"/>
  <c r="G90" i="330"/>
  <c r="F90" i="330" s="1"/>
  <c r="D90" i="330"/>
  <c r="G89" i="330"/>
  <c r="F89" i="330" s="1"/>
  <c r="D89" i="330"/>
  <c r="G88" i="330"/>
  <c r="F88" i="330" s="1"/>
  <c r="G87" i="330"/>
  <c r="F87" i="330" s="1"/>
  <c r="G86" i="330"/>
  <c r="F86" i="330" s="1"/>
  <c r="C85" i="330"/>
  <c r="G84" i="330"/>
  <c r="F84" i="330" s="1"/>
  <c r="G83" i="330"/>
  <c r="F83" i="330" s="1"/>
  <c r="D83" i="330"/>
  <c r="G82" i="330"/>
  <c r="F82" i="330" s="1"/>
  <c r="G81" i="330"/>
  <c r="F81" i="330" s="1"/>
  <c r="G80" i="330"/>
  <c r="F80" i="330" s="1"/>
  <c r="G79" i="330"/>
  <c r="F79" i="330" s="1"/>
  <c r="D79" i="330"/>
  <c r="G78" i="330"/>
  <c r="F78" i="330" s="1"/>
  <c r="D78" i="330"/>
  <c r="G77" i="330"/>
  <c r="F77" i="330"/>
  <c r="D77" i="330"/>
  <c r="G76" i="330"/>
  <c r="F76" i="330" s="1"/>
  <c r="G75" i="330"/>
  <c r="F75" i="330"/>
  <c r="D75" i="330"/>
  <c r="G74" i="330"/>
  <c r="F74" i="330" s="1"/>
  <c r="G73" i="330"/>
  <c r="F73" i="330" s="1"/>
  <c r="D73" i="330"/>
  <c r="G72" i="330"/>
  <c r="F72" i="330" s="1"/>
  <c r="G71" i="330"/>
  <c r="F71" i="330" s="1"/>
  <c r="G70" i="330"/>
  <c r="F70" i="330" s="1"/>
  <c r="G69" i="330"/>
  <c r="F69" i="330" s="1"/>
  <c r="D69" i="330"/>
  <c r="G68" i="330"/>
  <c r="F68" i="330" s="1"/>
  <c r="G67" i="330"/>
  <c r="F67" i="330" s="1"/>
  <c r="D67" i="330"/>
  <c r="G66" i="330"/>
  <c r="F66" i="330" s="1"/>
  <c r="G65" i="330"/>
  <c r="F65" i="330" s="1"/>
  <c r="G64" i="330"/>
  <c r="F64" i="330" s="1"/>
  <c r="G63" i="330"/>
  <c r="F63" i="330" s="1"/>
  <c r="D63" i="330"/>
  <c r="G62" i="330"/>
  <c r="F62" i="330" s="1"/>
  <c r="D62" i="330"/>
  <c r="G61" i="330"/>
  <c r="F61" i="330"/>
  <c r="D61" i="330"/>
  <c r="G60" i="330"/>
  <c r="F60" i="330" s="1"/>
  <c r="G59" i="330"/>
  <c r="F59" i="330"/>
  <c r="D59" i="330"/>
  <c r="G58" i="330"/>
  <c r="F58" i="330" s="1"/>
  <c r="G57" i="330"/>
  <c r="F57" i="330" s="1"/>
  <c r="D57" i="330"/>
  <c r="G56" i="330"/>
  <c r="F56" i="330" s="1"/>
  <c r="G55" i="330"/>
  <c r="F55" i="330" s="1"/>
  <c r="G54" i="330"/>
  <c r="D54" i="330" s="1"/>
  <c r="C53" i="330"/>
  <c r="G52" i="330"/>
  <c r="F52" i="330" s="1"/>
  <c r="G51" i="330"/>
  <c r="F51" i="330" s="1"/>
  <c r="D51" i="330"/>
  <c r="G50" i="330"/>
  <c r="F50" i="330" s="1"/>
  <c r="G49" i="330"/>
  <c r="F49" i="330" s="1"/>
  <c r="G48" i="330"/>
  <c r="F48" i="330" s="1"/>
  <c r="G47" i="330"/>
  <c r="F47" i="330" s="1"/>
  <c r="D47" i="330"/>
  <c r="G46" i="330"/>
  <c r="F46" i="330" s="1"/>
  <c r="D46" i="330"/>
  <c r="G45" i="330"/>
  <c r="F45" i="330"/>
  <c r="D45" i="330"/>
  <c r="G44" i="330"/>
  <c r="F44" i="330" s="1"/>
  <c r="G43" i="330"/>
  <c r="F43" i="330"/>
  <c r="D43" i="330"/>
  <c r="G42" i="330"/>
  <c r="F42" i="330" s="1"/>
  <c r="G41" i="330"/>
  <c r="F41" i="330" s="1"/>
  <c r="D41" i="330"/>
  <c r="G40" i="330"/>
  <c r="F40" i="330" s="1"/>
  <c r="G39" i="330"/>
  <c r="F39" i="330" s="1"/>
  <c r="G38" i="330"/>
  <c r="F38" i="330" s="1"/>
  <c r="G37" i="330"/>
  <c r="F37" i="330" s="1"/>
  <c r="D37" i="330"/>
  <c r="G36" i="330"/>
  <c r="F36" i="330" s="1"/>
  <c r="G35" i="330"/>
  <c r="F35" i="330" s="1"/>
  <c r="D35" i="330"/>
  <c r="G34" i="330"/>
  <c r="F34" i="330" s="1"/>
  <c r="G33" i="330"/>
  <c r="F33" i="330" s="1"/>
  <c r="G32" i="330"/>
  <c r="F32" i="330" s="1"/>
  <c r="G31" i="330"/>
  <c r="F31" i="330" s="1"/>
  <c r="D31" i="330"/>
  <c r="G30" i="330"/>
  <c r="D30" i="330"/>
  <c r="C29" i="330"/>
  <c r="G28" i="330"/>
  <c r="F28" i="330" s="1"/>
  <c r="G27" i="330"/>
  <c r="F27" i="330"/>
  <c r="D27" i="330"/>
  <c r="G26" i="330"/>
  <c r="F26" i="330" s="1"/>
  <c r="G25" i="330"/>
  <c r="F25" i="330" s="1"/>
  <c r="D25" i="330"/>
  <c r="G24" i="330"/>
  <c r="F24" i="330" s="1"/>
  <c r="G23" i="330"/>
  <c r="F23" i="330" s="1"/>
  <c r="G22" i="330"/>
  <c r="F22" i="330" s="1"/>
  <c r="G21" i="330"/>
  <c r="F21" i="330" s="1"/>
  <c r="D21" i="330"/>
  <c r="G20" i="330"/>
  <c r="F20" i="330" s="1"/>
  <c r="G19" i="330"/>
  <c r="F19" i="330" s="1"/>
  <c r="D19" i="330"/>
  <c r="G18" i="330"/>
  <c r="F18" i="330" s="1"/>
  <c r="G17" i="330"/>
  <c r="F17" i="330" s="1"/>
  <c r="G16" i="330"/>
  <c r="F16" i="330" s="1"/>
  <c r="G15" i="330"/>
  <c r="F15" i="330" s="1"/>
  <c r="D15" i="330"/>
  <c r="G14" i="330"/>
  <c r="F14" i="330" s="1"/>
  <c r="D14" i="330"/>
  <c r="G13" i="330"/>
  <c r="F13" i="330"/>
  <c r="D13" i="330"/>
  <c r="G12" i="330"/>
  <c r="F12" i="330" s="1"/>
  <c r="G11" i="330"/>
  <c r="F11" i="330"/>
  <c r="D11" i="330"/>
  <c r="G10" i="330"/>
  <c r="D10" i="330" s="1"/>
  <c r="E162" i="329"/>
  <c r="C162" i="329"/>
  <c r="G161" i="329"/>
  <c r="F161" i="329" s="1"/>
  <c r="G160" i="329"/>
  <c r="F160" i="329"/>
  <c r="D160" i="329"/>
  <c r="G159" i="329"/>
  <c r="F159" i="329" s="1"/>
  <c r="D159" i="329"/>
  <c r="G158" i="329"/>
  <c r="F158" i="329"/>
  <c r="D158" i="329"/>
  <c r="G157" i="329"/>
  <c r="F157" i="329" s="1"/>
  <c r="G156" i="329"/>
  <c r="G162" i="329" s="1"/>
  <c r="F162" i="329" s="1"/>
  <c r="F156" i="329"/>
  <c r="D156" i="329"/>
  <c r="E155" i="329"/>
  <c r="E163" i="329" s="1"/>
  <c r="C155" i="329"/>
  <c r="G154" i="329"/>
  <c r="F154" i="329"/>
  <c r="D154" i="329"/>
  <c r="G153" i="329"/>
  <c r="F153" i="329" s="1"/>
  <c r="D153" i="329"/>
  <c r="G152" i="329"/>
  <c r="F152" i="329"/>
  <c r="D152" i="329"/>
  <c r="G151" i="329"/>
  <c r="F151" i="329" s="1"/>
  <c r="G150" i="329"/>
  <c r="F150" i="329"/>
  <c r="D150" i="329"/>
  <c r="G149" i="329"/>
  <c r="F149" i="329" s="1"/>
  <c r="D149" i="329"/>
  <c r="G148" i="329"/>
  <c r="F148" i="329"/>
  <c r="D148" i="329"/>
  <c r="G147" i="329"/>
  <c r="F147" i="329" s="1"/>
  <c r="G146" i="329"/>
  <c r="F146" i="329"/>
  <c r="D146" i="329"/>
  <c r="G145" i="329"/>
  <c r="F145" i="329" s="1"/>
  <c r="D145" i="329"/>
  <c r="G144" i="329"/>
  <c r="F144" i="329"/>
  <c r="D144" i="329"/>
  <c r="G143" i="329"/>
  <c r="F143" i="329" s="1"/>
  <c r="E142" i="329"/>
  <c r="C142" i="329"/>
  <c r="G141" i="329"/>
  <c r="F141" i="329" s="1"/>
  <c r="G140" i="329"/>
  <c r="F140" i="329"/>
  <c r="D140" i="329"/>
  <c r="G139" i="329"/>
  <c r="F139" i="329" s="1"/>
  <c r="D139" i="329"/>
  <c r="G138" i="329"/>
  <c r="F138" i="329"/>
  <c r="D138" i="329"/>
  <c r="G137" i="329"/>
  <c r="F137" i="329" s="1"/>
  <c r="G136" i="329"/>
  <c r="F136" i="329"/>
  <c r="D136" i="329"/>
  <c r="G135" i="329"/>
  <c r="F135" i="329" s="1"/>
  <c r="D135" i="329"/>
  <c r="G134" i="329"/>
  <c r="F134" i="329"/>
  <c r="D134" i="329"/>
  <c r="G133" i="329"/>
  <c r="E132" i="329"/>
  <c r="C132" i="329"/>
  <c r="G131" i="329"/>
  <c r="F131" i="329" s="1"/>
  <c r="F130" i="329"/>
  <c r="D130" i="329"/>
  <c r="F129" i="329"/>
  <c r="D129" i="329"/>
  <c r="F128" i="329"/>
  <c r="D128" i="329"/>
  <c r="G127" i="329"/>
  <c r="F127" i="329" s="1"/>
  <c r="D127" i="329"/>
  <c r="G126" i="329"/>
  <c r="F126" i="329"/>
  <c r="D126" i="329"/>
  <c r="E117" i="329"/>
  <c r="C117" i="329"/>
  <c r="E116" i="329"/>
  <c r="C116" i="329"/>
  <c r="G115" i="329"/>
  <c r="F115" i="329" s="1"/>
  <c r="D115" i="329"/>
  <c r="G114" i="329"/>
  <c r="F114" i="329"/>
  <c r="D114" i="329"/>
  <c r="G113" i="329"/>
  <c r="F113" i="329" s="1"/>
  <c r="D113" i="329"/>
  <c r="G112" i="329"/>
  <c r="F112" i="329"/>
  <c r="D112" i="329"/>
  <c r="G111" i="329"/>
  <c r="F111" i="329" s="1"/>
  <c r="D111" i="329"/>
  <c r="G110" i="329"/>
  <c r="F110" i="329"/>
  <c r="D110" i="329"/>
  <c r="G109" i="329"/>
  <c r="F109" i="329" s="1"/>
  <c r="D109" i="329"/>
  <c r="G108" i="329"/>
  <c r="F108" i="329"/>
  <c r="D108" i="329"/>
  <c r="G107" i="329"/>
  <c r="F107" i="329" s="1"/>
  <c r="D107" i="329"/>
  <c r="G106" i="329"/>
  <c r="F106" i="329"/>
  <c r="D106" i="329"/>
  <c r="G105" i="329"/>
  <c r="F105" i="329" s="1"/>
  <c r="D105" i="329"/>
  <c r="G104" i="329"/>
  <c r="F104" i="329"/>
  <c r="D104" i="329"/>
  <c r="G103" i="329"/>
  <c r="F103" i="329" s="1"/>
  <c r="D103" i="329"/>
  <c r="G102" i="329"/>
  <c r="F102" i="329"/>
  <c r="D102" i="329"/>
  <c r="G101" i="329"/>
  <c r="F101" i="329" s="1"/>
  <c r="D101" i="329"/>
  <c r="G100" i="329"/>
  <c r="F100" i="329"/>
  <c r="D100" i="329"/>
  <c r="G99" i="329"/>
  <c r="F99" i="329" s="1"/>
  <c r="D99" i="329"/>
  <c r="G98" i="329"/>
  <c r="F98" i="329"/>
  <c r="D98" i="329"/>
  <c r="G97" i="329"/>
  <c r="F97" i="329" s="1"/>
  <c r="D97" i="329"/>
  <c r="G96" i="329"/>
  <c r="F96" i="329"/>
  <c r="D96" i="329"/>
  <c r="G95" i="329"/>
  <c r="F95" i="329" s="1"/>
  <c r="D95" i="329"/>
  <c r="G94" i="329"/>
  <c r="F94" i="329"/>
  <c r="D94" i="329"/>
  <c r="G93" i="329"/>
  <c r="F93" i="329" s="1"/>
  <c r="D93" i="329"/>
  <c r="G92" i="329"/>
  <c r="F92" i="329"/>
  <c r="D92" i="329"/>
  <c r="G91" i="329"/>
  <c r="F91" i="329" s="1"/>
  <c r="D91" i="329"/>
  <c r="G90" i="329"/>
  <c r="F90" i="329"/>
  <c r="D90" i="329"/>
  <c r="G89" i="329"/>
  <c r="F89" i="329" s="1"/>
  <c r="D89" i="329"/>
  <c r="G88" i="329"/>
  <c r="F88" i="329"/>
  <c r="D88" i="329"/>
  <c r="G87" i="329"/>
  <c r="F87" i="329" s="1"/>
  <c r="D87" i="329"/>
  <c r="G86" i="329"/>
  <c r="F86" i="329"/>
  <c r="D86" i="329"/>
  <c r="G85" i="329"/>
  <c r="F85" i="329" s="1"/>
  <c r="D85" i="329"/>
  <c r="G84" i="329"/>
  <c r="F84" i="329"/>
  <c r="D84" i="329"/>
  <c r="G83" i="329"/>
  <c r="F83" i="329" s="1"/>
  <c r="D83" i="329"/>
  <c r="G82" i="329"/>
  <c r="F82" i="329"/>
  <c r="D82" i="329"/>
  <c r="G81" i="329"/>
  <c r="F81" i="329" s="1"/>
  <c r="D81" i="329"/>
  <c r="G80" i="329"/>
  <c r="F80" i="329"/>
  <c r="D80" i="329"/>
  <c r="G79" i="329"/>
  <c r="F79" i="329" s="1"/>
  <c r="D79" i="329"/>
  <c r="G78" i="329"/>
  <c r="F78" i="329"/>
  <c r="D78" i="329"/>
  <c r="G77" i="329"/>
  <c r="G116" i="329" s="1"/>
  <c r="D77" i="329"/>
  <c r="E68" i="329"/>
  <c r="C68" i="329"/>
  <c r="C69" i="329" s="1"/>
  <c r="G67" i="329"/>
  <c r="F67" i="329"/>
  <c r="D67" i="329"/>
  <c r="G66" i="329"/>
  <c r="F66" i="329" s="1"/>
  <c r="D66" i="329"/>
  <c r="G65" i="329"/>
  <c r="F65" i="329"/>
  <c r="D65" i="329"/>
  <c r="G64" i="329"/>
  <c r="F64" i="329" s="1"/>
  <c r="D64" i="329"/>
  <c r="G63" i="329"/>
  <c r="F63" i="329"/>
  <c r="D63" i="329"/>
  <c r="G62" i="329"/>
  <c r="F62" i="329" s="1"/>
  <c r="D62" i="329"/>
  <c r="G61" i="329"/>
  <c r="F61" i="329"/>
  <c r="D61" i="329"/>
  <c r="G60" i="329"/>
  <c r="F60" i="329" s="1"/>
  <c r="D60" i="329"/>
  <c r="G59" i="329"/>
  <c r="F59" i="329"/>
  <c r="D59" i="329"/>
  <c r="G58" i="329"/>
  <c r="F58" i="329" s="1"/>
  <c r="D58" i="329"/>
  <c r="G57" i="329"/>
  <c r="F57" i="329"/>
  <c r="D57" i="329"/>
  <c r="G56" i="329"/>
  <c r="F56" i="329" s="1"/>
  <c r="D56" i="329"/>
  <c r="G55" i="329"/>
  <c r="F55" i="329"/>
  <c r="D55" i="329"/>
  <c r="G54" i="329"/>
  <c r="F54" i="329" s="1"/>
  <c r="D54" i="329"/>
  <c r="G53" i="329"/>
  <c r="G68" i="329" s="1"/>
  <c r="F53" i="329"/>
  <c r="D53" i="329"/>
  <c r="E52" i="329"/>
  <c r="E69" i="329" s="1"/>
  <c r="C52" i="329"/>
  <c r="G51" i="329"/>
  <c r="F51" i="329"/>
  <c r="D51" i="329"/>
  <c r="G50" i="329"/>
  <c r="F50" i="329" s="1"/>
  <c r="D50" i="329"/>
  <c r="G49" i="329"/>
  <c r="F49" i="329"/>
  <c r="D49" i="329"/>
  <c r="G48" i="329"/>
  <c r="F48" i="329" s="1"/>
  <c r="D48" i="329"/>
  <c r="G47" i="329"/>
  <c r="F47" i="329"/>
  <c r="D47" i="329"/>
  <c r="G46" i="329"/>
  <c r="F46" i="329" s="1"/>
  <c r="D46" i="329"/>
  <c r="G45" i="329"/>
  <c r="F45" i="329"/>
  <c r="D45" i="329"/>
  <c r="G44" i="329"/>
  <c r="F44" i="329" s="1"/>
  <c r="D44" i="329"/>
  <c r="G43" i="329"/>
  <c r="F43" i="329"/>
  <c r="D43" i="329"/>
  <c r="G42" i="329"/>
  <c r="F42" i="329" s="1"/>
  <c r="D42" i="329"/>
  <c r="G41" i="329"/>
  <c r="F41" i="329"/>
  <c r="D41" i="329"/>
  <c r="G40" i="329"/>
  <c r="F40" i="329" s="1"/>
  <c r="D40" i="329"/>
  <c r="G39" i="329"/>
  <c r="F39" i="329"/>
  <c r="D39" i="329"/>
  <c r="G38" i="329"/>
  <c r="G37" i="329"/>
  <c r="G52" i="329" s="1"/>
  <c r="F37" i="329"/>
  <c r="D37" i="329"/>
  <c r="E35" i="329"/>
  <c r="C35" i="329"/>
  <c r="G34" i="329"/>
  <c r="F34" i="329" s="1"/>
  <c r="D34" i="329"/>
  <c r="G33" i="329"/>
  <c r="F33" i="329"/>
  <c r="D33" i="329"/>
  <c r="G32" i="329"/>
  <c r="F32" i="329" s="1"/>
  <c r="D32" i="329"/>
  <c r="G31" i="329"/>
  <c r="F31" i="329"/>
  <c r="D31" i="329"/>
  <c r="G30" i="329"/>
  <c r="F30" i="329" s="1"/>
  <c r="D30" i="329"/>
  <c r="G29" i="329"/>
  <c r="F29" i="329"/>
  <c r="D29" i="329"/>
  <c r="G28" i="329"/>
  <c r="F28" i="329" s="1"/>
  <c r="D28" i="329"/>
  <c r="F27" i="329"/>
  <c r="D27" i="329"/>
  <c r="G26" i="329"/>
  <c r="F26" i="329"/>
  <c r="D26" i="329"/>
  <c r="G25" i="329"/>
  <c r="F25" i="329" s="1"/>
  <c r="D25" i="329"/>
  <c r="G24" i="329"/>
  <c r="F24" i="329"/>
  <c r="D24" i="329"/>
  <c r="G23" i="329"/>
  <c r="F23" i="329" s="1"/>
  <c r="D23" i="329"/>
  <c r="G22" i="329"/>
  <c r="F22" i="329"/>
  <c r="D22" i="329"/>
  <c r="G21" i="329"/>
  <c r="G35" i="329" s="1"/>
  <c r="D21" i="329"/>
  <c r="E20" i="329"/>
  <c r="E36" i="329" s="1"/>
  <c r="C20" i="329"/>
  <c r="C36" i="329" s="1"/>
  <c r="G19" i="329"/>
  <c r="F19" i="329" s="1"/>
  <c r="D19" i="329"/>
  <c r="G18" i="329"/>
  <c r="F18" i="329"/>
  <c r="D18" i="329"/>
  <c r="G17" i="329"/>
  <c r="F17" i="329" s="1"/>
  <c r="D17" i="329"/>
  <c r="G16" i="329"/>
  <c r="F16" i="329"/>
  <c r="D16" i="329"/>
  <c r="G15" i="329"/>
  <c r="F15" i="329" s="1"/>
  <c r="D15" i="329"/>
  <c r="G14" i="329"/>
  <c r="F14" i="329"/>
  <c r="D14" i="329"/>
  <c r="G13" i="329"/>
  <c r="F13" i="329" s="1"/>
  <c r="D13" i="329"/>
  <c r="G12" i="329"/>
  <c r="F12" i="329"/>
  <c r="D12" i="329"/>
  <c r="G11" i="329"/>
  <c r="F11" i="329" s="1"/>
  <c r="G10" i="329"/>
  <c r="F10" i="329"/>
  <c r="D10" i="329"/>
  <c r="G9" i="329"/>
  <c r="G20" i="329" s="1"/>
  <c r="D9" i="329"/>
  <c r="J93" i="323"/>
  <c r="H93" i="323"/>
  <c r="F93" i="323"/>
  <c r="D93" i="323"/>
  <c r="C54" i="323"/>
  <c r="C29" i="323"/>
  <c r="C118" i="323"/>
  <c r="C87" i="323"/>
  <c r="K118" i="323"/>
  <c r="K119" i="323" s="1"/>
  <c r="K87" i="323"/>
  <c r="K54" i="323"/>
  <c r="K29" i="323"/>
  <c r="D17" i="330" l="1"/>
  <c r="D22" i="330"/>
  <c r="D23" i="330"/>
  <c r="D33" i="330"/>
  <c r="D38" i="330"/>
  <c r="D39" i="330"/>
  <c r="D49" i="330"/>
  <c r="D55" i="330"/>
  <c r="D65" i="330"/>
  <c r="D70" i="330"/>
  <c r="D71" i="330"/>
  <c r="D81" i="330"/>
  <c r="D86" i="330"/>
  <c r="D87" i="330"/>
  <c r="D98" i="330"/>
  <c r="D18" i="330"/>
  <c r="D26" i="330"/>
  <c r="D34" i="330"/>
  <c r="D42" i="330"/>
  <c r="D50" i="330"/>
  <c r="C107" i="330"/>
  <c r="D58" i="330"/>
  <c r="D66" i="330"/>
  <c r="D74" i="330"/>
  <c r="D82" i="330"/>
  <c r="D92" i="330"/>
  <c r="D100" i="330"/>
  <c r="G36" i="329"/>
  <c r="F20" i="329"/>
  <c r="D20" i="329"/>
  <c r="F35" i="329"/>
  <c r="D35" i="329"/>
  <c r="F68" i="329"/>
  <c r="D68" i="329"/>
  <c r="G69" i="329"/>
  <c r="F52" i="329"/>
  <c r="D52" i="329"/>
  <c r="E164" i="329"/>
  <c r="G117" i="329"/>
  <c r="F116" i="329"/>
  <c r="D116" i="329"/>
  <c r="D11" i="329"/>
  <c r="G142" i="329"/>
  <c r="F133" i="329"/>
  <c r="D162" i="329"/>
  <c r="F9" i="329"/>
  <c r="F21" i="329"/>
  <c r="F77" i="329"/>
  <c r="G132" i="329"/>
  <c r="D131" i="329"/>
  <c r="D133" i="329"/>
  <c r="D137" i="329"/>
  <c r="D141" i="329"/>
  <c r="D143" i="329"/>
  <c r="D147" i="329"/>
  <c r="D151" i="329"/>
  <c r="G155" i="329"/>
  <c r="F155" i="329" s="1"/>
  <c r="D157" i="329"/>
  <c r="D161" i="329"/>
  <c r="C163" i="329"/>
  <c r="C164" i="329" s="1"/>
  <c r="G29" i="330"/>
  <c r="F10" i="330"/>
  <c r="D12" i="330"/>
  <c r="D16" i="330"/>
  <c r="D20" i="330"/>
  <c r="D24" i="330"/>
  <c r="D28" i="330"/>
  <c r="G53" i="330"/>
  <c r="F30" i="330"/>
  <c r="D32" i="330"/>
  <c r="D36" i="330"/>
  <c r="D40" i="330"/>
  <c r="D44" i="330"/>
  <c r="D48" i="330"/>
  <c r="D52" i="330"/>
  <c r="G85" i="330"/>
  <c r="F54" i="330"/>
  <c r="D56" i="330"/>
  <c r="D60" i="330"/>
  <c r="D64" i="330"/>
  <c r="D68" i="330"/>
  <c r="D72" i="330"/>
  <c r="D76" i="330"/>
  <c r="D80" i="330"/>
  <c r="D84" i="330"/>
  <c r="D88" i="330"/>
  <c r="D91" i="330"/>
  <c r="D93" i="330"/>
  <c r="D102" i="330"/>
  <c r="G106" i="330"/>
  <c r="E85" i="330" l="1"/>
  <c r="F85" i="330" s="1"/>
  <c r="D85" i="330"/>
  <c r="G107" i="330"/>
  <c r="E53" i="330"/>
  <c r="F53" i="330" s="1"/>
  <c r="D53" i="330"/>
  <c r="D155" i="329"/>
  <c r="G163" i="329"/>
  <c r="G164" i="329" s="1"/>
  <c r="F132" i="329"/>
  <c r="D132" i="329"/>
  <c r="F142" i="329"/>
  <c r="D142" i="329"/>
  <c r="F117" i="329"/>
  <c r="D117" i="329"/>
  <c r="F69" i="329"/>
  <c r="D69" i="329"/>
  <c r="D106" i="330"/>
  <c r="E106" i="330"/>
  <c r="F106" i="330" s="1"/>
  <c r="E29" i="330"/>
  <c r="F29" i="330" s="1"/>
  <c r="D29" i="330"/>
  <c r="F36" i="329"/>
  <c r="D36" i="329"/>
  <c r="F164" i="329" l="1"/>
  <c r="M105" i="329" s="1"/>
  <c r="D164" i="329"/>
  <c r="L105" i="329" s="1"/>
  <c r="E107" i="330"/>
  <c r="F107" i="330" s="1"/>
  <c r="L97" i="330" s="1"/>
  <c r="D107" i="330"/>
  <c r="L96" i="330" s="1"/>
  <c r="F163" i="329"/>
  <c r="D163" i="329"/>
  <c r="R38" i="328" l="1"/>
  <c r="Q38" i="328"/>
  <c r="P38" i="328"/>
  <c r="O38" i="328"/>
  <c r="N38" i="328"/>
  <c r="M38" i="328"/>
  <c r="L38" i="328"/>
  <c r="K38" i="328"/>
  <c r="J38" i="328"/>
  <c r="I38" i="328"/>
  <c r="H38" i="328"/>
  <c r="G38" i="328"/>
  <c r="F38" i="328"/>
  <c r="E38" i="328"/>
  <c r="D38" i="328"/>
  <c r="C38" i="328"/>
  <c r="S37" i="328"/>
  <c r="S36" i="328"/>
  <c r="S35" i="328"/>
  <c r="S34" i="328"/>
  <c r="S33" i="328"/>
  <c r="S32" i="328"/>
  <c r="S31" i="328"/>
  <c r="S30" i="328"/>
  <c r="S29" i="328"/>
  <c r="S28" i="328"/>
  <c r="S27" i="328"/>
  <c r="S26" i="328"/>
  <c r="S25" i="328"/>
  <c r="S24" i="328"/>
  <c r="S38" i="328" s="1"/>
  <c r="D19" i="328"/>
  <c r="C19" i="328"/>
  <c r="E19" i="328" s="1"/>
  <c r="E18" i="328"/>
  <c r="E17" i="328"/>
  <c r="E16" i="328"/>
  <c r="E15" i="328"/>
  <c r="E14" i="328"/>
  <c r="E13" i="328"/>
  <c r="E12" i="328"/>
  <c r="E11" i="328"/>
  <c r="E10" i="328"/>
  <c r="E9" i="328"/>
  <c r="E8" i="328"/>
  <c r="E7" i="328"/>
  <c r="E6" i="328"/>
  <c r="E5" i="328"/>
  <c r="F38" i="326"/>
  <c r="D38" i="326"/>
  <c r="H37" i="326"/>
  <c r="G37" i="326" s="1"/>
  <c r="H36" i="326"/>
  <c r="G36" i="326"/>
  <c r="E36" i="326"/>
  <c r="H35" i="326"/>
  <c r="G35" i="326" s="1"/>
  <c r="E35" i="326"/>
  <c r="H34" i="326"/>
  <c r="G34" i="326"/>
  <c r="E34" i="326"/>
  <c r="F33" i="326"/>
  <c r="D33" i="326"/>
  <c r="D39" i="326" s="1"/>
  <c r="D40" i="326" s="1"/>
  <c r="H32" i="326"/>
  <c r="G32" i="326"/>
  <c r="E32" i="326"/>
  <c r="H31" i="326"/>
  <c r="G31" i="326" s="1"/>
  <c r="F30" i="326"/>
  <c r="D30" i="326"/>
  <c r="H29" i="326"/>
  <c r="G29" i="326" s="1"/>
  <c r="H28" i="326"/>
  <c r="G30" i="326" s="1"/>
  <c r="G28" i="326"/>
  <c r="E28" i="326"/>
  <c r="F27" i="326"/>
  <c r="F39" i="326" s="1"/>
  <c r="F40" i="326" s="1"/>
  <c r="D27" i="326"/>
  <c r="H26" i="326"/>
  <c r="G26" i="326"/>
  <c r="E26" i="326"/>
  <c r="H25" i="326"/>
  <c r="G25" i="326" s="1"/>
  <c r="E25" i="326"/>
  <c r="F23" i="326"/>
  <c r="F24" i="326" s="1"/>
  <c r="D23" i="326"/>
  <c r="D24" i="326" s="1"/>
  <c r="H22" i="326"/>
  <c r="G22" i="326"/>
  <c r="E22" i="326"/>
  <c r="H21" i="326"/>
  <c r="G21" i="326" s="1"/>
  <c r="E21" i="326"/>
  <c r="H20" i="326"/>
  <c r="G20" i="326"/>
  <c r="E20" i="326"/>
  <c r="H19" i="326"/>
  <c r="G19" i="326" s="1"/>
  <c r="H18" i="326"/>
  <c r="G18" i="326"/>
  <c r="E18" i="326"/>
  <c r="F17" i="326"/>
  <c r="D17" i="326"/>
  <c r="F16" i="326"/>
  <c r="D16" i="326"/>
  <c r="H15" i="326"/>
  <c r="G15" i="326" s="1"/>
  <c r="H14" i="326"/>
  <c r="G14" i="326"/>
  <c r="E14" i="326"/>
  <c r="H13" i="326"/>
  <c r="G13" i="326" s="1"/>
  <c r="E13" i="326"/>
  <c r="H12" i="326"/>
  <c r="G12" i="326"/>
  <c r="E12" i="326"/>
  <c r="F11" i="326"/>
  <c r="D11" i="326"/>
  <c r="F10" i="326"/>
  <c r="D10" i="326"/>
  <c r="H9" i="326"/>
  <c r="E9" i="326"/>
  <c r="F8" i="326"/>
  <c r="D8" i="326"/>
  <c r="H7" i="326"/>
  <c r="E7" i="326"/>
  <c r="E113" i="325"/>
  <c r="E112" i="325"/>
  <c r="C112" i="325"/>
  <c r="G111" i="325"/>
  <c r="F111" i="325" s="1"/>
  <c r="G110" i="325"/>
  <c r="F110" i="325"/>
  <c r="D110" i="325"/>
  <c r="G109" i="325"/>
  <c r="F109" i="325" s="1"/>
  <c r="D109" i="325"/>
  <c r="G108" i="325"/>
  <c r="F108" i="325"/>
  <c r="D108" i="325"/>
  <c r="G107" i="325"/>
  <c r="E106" i="325"/>
  <c r="C106" i="325"/>
  <c r="G105" i="325"/>
  <c r="F105" i="325" s="1"/>
  <c r="G104" i="325"/>
  <c r="F104" i="325"/>
  <c r="D104" i="325"/>
  <c r="G103" i="325"/>
  <c r="F103" i="325" s="1"/>
  <c r="D103" i="325"/>
  <c r="G102" i="325"/>
  <c r="F102" i="325"/>
  <c r="D102" i="325"/>
  <c r="G101" i="325"/>
  <c r="F101" i="325" s="1"/>
  <c r="G100" i="325"/>
  <c r="F100" i="325"/>
  <c r="D100" i="325"/>
  <c r="G99" i="325"/>
  <c r="F99" i="325" s="1"/>
  <c r="D99" i="325"/>
  <c r="G98" i="325"/>
  <c r="F98" i="325"/>
  <c r="D98" i="325"/>
  <c r="E97" i="325"/>
  <c r="C97" i="325"/>
  <c r="C113" i="325" s="1"/>
  <c r="C114" i="325" s="1"/>
  <c r="G96" i="325"/>
  <c r="F96" i="325"/>
  <c r="D96" i="325"/>
  <c r="G95" i="325"/>
  <c r="F95" i="325" s="1"/>
  <c r="G94" i="325"/>
  <c r="F94" i="325"/>
  <c r="D94" i="325"/>
  <c r="G93" i="325"/>
  <c r="F93" i="325" s="1"/>
  <c r="D93" i="325"/>
  <c r="G92" i="325"/>
  <c r="F92" i="325"/>
  <c r="D92" i="325"/>
  <c r="E91" i="325"/>
  <c r="C91" i="325"/>
  <c r="G90" i="325"/>
  <c r="F90" i="325"/>
  <c r="D90" i="325"/>
  <c r="G89" i="325"/>
  <c r="F89" i="325" s="1"/>
  <c r="E87" i="325"/>
  <c r="E88" i="325" s="1"/>
  <c r="C87" i="325"/>
  <c r="C88" i="325" s="1"/>
  <c r="G86" i="325"/>
  <c r="F86" i="325"/>
  <c r="D86" i="325"/>
  <c r="G85" i="325"/>
  <c r="F85" i="325" s="1"/>
  <c r="G84" i="325"/>
  <c r="F84" i="325"/>
  <c r="D84" i="325"/>
  <c r="G83" i="325"/>
  <c r="F83" i="325" s="1"/>
  <c r="D83" i="325"/>
  <c r="G82" i="325"/>
  <c r="F82" i="325"/>
  <c r="D82" i="325"/>
  <c r="G81" i="325"/>
  <c r="F81" i="325" s="1"/>
  <c r="G80" i="325"/>
  <c r="F80" i="325"/>
  <c r="D80" i="325"/>
  <c r="G79" i="325"/>
  <c r="F79" i="325" s="1"/>
  <c r="D79" i="325"/>
  <c r="G78" i="325"/>
  <c r="F78" i="325"/>
  <c r="D78" i="325"/>
  <c r="G77" i="325"/>
  <c r="F77" i="325" s="1"/>
  <c r="G76" i="325"/>
  <c r="F76" i="325"/>
  <c r="D76" i="325"/>
  <c r="G75" i="325"/>
  <c r="F75" i="325" s="1"/>
  <c r="D75" i="325"/>
  <c r="G74" i="325"/>
  <c r="F74" i="325"/>
  <c r="D74" i="325"/>
  <c r="G73" i="325"/>
  <c r="F73" i="325" s="1"/>
  <c r="G72" i="325"/>
  <c r="F72" i="325"/>
  <c r="D72" i="325"/>
  <c r="G71" i="325"/>
  <c r="F71" i="325" s="1"/>
  <c r="D71" i="325"/>
  <c r="G70" i="325"/>
  <c r="F70" i="325"/>
  <c r="D70" i="325"/>
  <c r="G69" i="325"/>
  <c r="F69" i="325" s="1"/>
  <c r="G68" i="325"/>
  <c r="F68" i="325"/>
  <c r="D68" i="325"/>
  <c r="G67" i="325"/>
  <c r="F67" i="325" s="1"/>
  <c r="D67" i="325"/>
  <c r="G66" i="325"/>
  <c r="F66" i="325"/>
  <c r="D66" i="325"/>
  <c r="G65" i="325"/>
  <c r="F65" i="325" s="1"/>
  <c r="G64" i="325"/>
  <c r="F64" i="325"/>
  <c r="D64" i="325"/>
  <c r="G63" i="325"/>
  <c r="F63" i="325" s="1"/>
  <c r="D63" i="325"/>
  <c r="G62" i="325"/>
  <c r="F62" i="325"/>
  <c r="D62" i="325"/>
  <c r="E51" i="325"/>
  <c r="C51" i="325"/>
  <c r="G50" i="325"/>
  <c r="F50" i="325" s="1"/>
  <c r="D50" i="325"/>
  <c r="G49" i="325"/>
  <c r="F49" i="325"/>
  <c r="D49" i="325"/>
  <c r="G48" i="325"/>
  <c r="F48" i="325" s="1"/>
  <c r="G47" i="325"/>
  <c r="F47" i="325"/>
  <c r="D47" i="325"/>
  <c r="G46" i="325"/>
  <c r="F46" i="325" s="1"/>
  <c r="D46" i="325"/>
  <c r="G45" i="325"/>
  <c r="F45" i="325"/>
  <c r="D45" i="325"/>
  <c r="G44" i="325"/>
  <c r="F44" i="325" s="1"/>
  <c r="G43" i="325"/>
  <c r="F43" i="325"/>
  <c r="D43" i="325"/>
  <c r="G42" i="325"/>
  <c r="F42" i="325" s="1"/>
  <c r="D42" i="325"/>
  <c r="G41" i="325"/>
  <c r="F41" i="325"/>
  <c r="D41" i="325"/>
  <c r="G40" i="325"/>
  <c r="F40" i="325" s="1"/>
  <c r="G39" i="325"/>
  <c r="F39" i="325"/>
  <c r="D39" i="325"/>
  <c r="G38" i="325"/>
  <c r="F38" i="325" s="1"/>
  <c r="D38" i="325"/>
  <c r="G37" i="325"/>
  <c r="F37" i="325"/>
  <c r="D37" i="325"/>
  <c r="E36" i="325"/>
  <c r="E52" i="325" s="1"/>
  <c r="C36" i="325"/>
  <c r="C52" i="325" s="1"/>
  <c r="G35" i="325"/>
  <c r="F35" i="325"/>
  <c r="D35" i="325"/>
  <c r="G34" i="325"/>
  <c r="F34" i="325" s="1"/>
  <c r="G33" i="325"/>
  <c r="F33" i="325" s="1"/>
  <c r="D33" i="325"/>
  <c r="G32" i="325"/>
  <c r="F32" i="325"/>
  <c r="D32" i="325"/>
  <c r="G31" i="325"/>
  <c r="F31" i="325" s="1"/>
  <c r="D31" i="325"/>
  <c r="G30" i="325"/>
  <c r="F30" i="325"/>
  <c r="D30" i="325"/>
  <c r="G29" i="325"/>
  <c r="F29" i="325" s="1"/>
  <c r="D29" i="325"/>
  <c r="G28" i="325"/>
  <c r="F28" i="325"/>
  <c r="D28" i="325"/>
  <c r="G27" i="325"/>
  <c r="F27" i="325" s="1"/>
  <c r="D27" i="325"/>
  <c r="G26" i="325"/>
  <c r="F26" i="325"/>
  <c r="D26" i="325"/>
  <c r="E25" i="325"/>
  <c r="C25" i="325"/>
  <c r="E24" i="325"/>
  <c r="C24" i="325"/>
  <c r="G23" i="325"/>
  <c r="F23" i="325" s="1"/>
  <c r="D23" i="325"/>
  <c r="G22" i="325"/>
  <c r="F22" i="325"/>
  <c r="D22" i="325"/>
  <c r="G21" i="325"/>
  <c r="F21" i="325" s="1"/>
  <c r="D21" i="325"/>
  <c r="G20" i="325"/>
  <c r="F20" i="325"/>
  <c r="D20" i="325"/>
  <c r="G19" i="325"/>
  <c r="F19" i="325" s="1"/>
  <c r="D19" i="325"/>
  <c r="G18" i="325"/>
  <c r="F18" i="325"/>
  <c r="D18" i="325"/>
  <c r="G17" i="325"/>
  <c r="F17" i="325" s="1"/>
  <c r="D17" i="325"/>
  <c r="G16" i="325"/>
  <c r="F16" i="325"/>
  <c r="D16" i="325"/>
  <c r="G15" i="325"/>
  <c r="G24" i="325" s="1"/>
  <c r="D15" i="325"/>
  <c r="E14" i="325"/>
  <c r="C14" i="325"/>
  <c r="G13" i="325"/>
  <c r="F13" i="325" s="1"/>
  <c r="D13" i="325"/>
  <c r="G12" i="325"/>
  <c r="F12" i="325"/>
  <c r="D12" i="325"/>
  <c r="G11" i="325"/>
  <c r="F11" i="325" s="1"/>
  <c r="D11" i="325"/>
  <c r="G10" i="325"/>
  <c r="F10" i="325"/>
  <c r="D10" i="325"/>
  <c r="G9" i="325"/>
  <c r="F9" i="325" s="1"/>
  <c r="D9" i="325"/>
  <c r="G8" i="325"/>
  <c r="F8" i="325"/>
  <c r="D8" i="325"/>
  <c r="G7" i="325"/>
  <c r="G14" i="325" s="1"/>
  <c r="D7" i="325"/>
  <c r="Q122" i="324"/>
  <c r="O122" i="324"/>
  <c r="M122" i="324"/>
  <c r="K122" i="324"/>
  <c r="I122" i="324"/>
  <c r="G122" i="324"/>
  <c r="E122" i="324"/>
  <c r="C122" i="324"/>
  <c r="S121" i="324"/>
  <c r="R121" i="324"/>
  <c r="P121" i="324"/>
  <c r="N121" i="324"/>
  <c r="L121" i="324"/>
  <c r="J121" i="324"/>
  <c r="H121" i="324"/>
  <c r="F121" i="324"/>
  <c r="D121" i="324"/>
  <c r="S120" i="324"/>
  <c r="P120" i="324"/>
  <c r="L120" i="324"/>
  <c r="H120" i="324"/>
  <c r="D120" i="324"/>
  <c r="S119" i="324"/>
  <c r="R119" i="324"/>
  <c r="P119" i="324"/>
  <c r="N119" i="324"/>
  <c r="L119" i="324"/>
  <c r="J119" i="324"/>
  <c r="H119" i="324"/>
  <c r="F119" i="324"/>
  <c r="D119" i="324"/>
  <c r="S118" i="324"/>
  <c r="P118" i="324"/>
  <c r="L118" i="324"/>
  <c r="H118" i="324"/>
  <c r="D118" i="324"/>
  <c r="S117" i="324"/>
  <c r="R117" i="324"/>
  <c r="P117" i="324"/>
  <c r="N117" i="324"/>
  <c r="L117" i="324"/>
  <c r="J117" i="324"/>
  <c r="H117" i="324"/>
  <c r="F117" i="324"/>
  <c r="D117" i="324"/>
  <c r="S116" i="324"/>
  <c r="P116" i="324"/>
  <c r="L116" i="324"/>
  <c r="H116" i="324"/>
  <c r="D116" i="324"/>
  <c r="S115" i="324"/>
  <c r="R115" i="324"/>
  <c r="P115" i="324"/>
  <c r="N115" i="324"/>
  <c r="L115" i="324"/>
  <c r="J115" i="324"/>
  <c r="H115" i="324"/>
  <c r="F115" i="324"/>
  <c r="D115" i="324"/>
  <c r="S114" i="324"/>
  <c r="P114" i="324"/>
  <c r="L114" i="324"/>
  <c r="H114" i="324"/>
  <c r="D114" i="324"/>
  <c r="S113" i="324"/>
  <c r="R113" i="324"/>
  <c r="P113" i="324"/>
  <c r="N113" i="324"/>
  <c r="L113" i="324"/>
  <c r="J113" i="324"/>
  <c r="H113" i="324"/>
  <c r="F113" i="324"/>
  <c r="D113" i="324"/>
  <c r="S112" i="324"/>
  <c r="P112" i="324"/>
  <c r="L112" i="324"/>
  <c r="H112" i="324"/>
  <c r="D112" i="324"/>
  <c r="S111" i="324"/>
  <c r="R111" i="324"/>
  <c r="P111" i="324"/>
  <c r="N111" i="324"/>
  <c r="L111" i="324"/>
  <c r="J111" i="324"/>
  <c r="H111" i="324"/>
  <c r="F111" i="324"/>
  <c r="D111" i="324"/>
  <c r="S110" i="324"/>
  <c r="P110" i="324"/>
  <c r="L110" i="324"/>
  <c r="H110" i="324"/>
  <c r="D110" i="324"/>
  <c r="S109" i="324"/>
  <c r="R109" i="324"/>
  <c r="P109" i="324"/>
  <c r="N109" i="324"/>
  <c r="L109" i="324"/>
  <c r="J109" i="324"/>
  <c r="H109" i="324"/>
  <c r="F109" i="324"/>
  <c r="D109" i="324"/>
  <c r="S108" i="324"/>
  <c r="P108" i="324"/>
  <c r="L108" i="324"/>
  <c r="H108" i="324"/>
  <c r="D108" i="324"/>
  <c r="S107" i="324"/>
  <c r="R107" i="324"/>
  <c r="P107" i="324"/>
  <c r="N107" i="324"/>
  <c r="L107" i="324"/>
  <c r="J107" i="324"/>
  <c r="H107" i="324"/>
  <c r="F107" i="324"/>
  <c r="D107" i="324"/>
  <c r="S106" i="324"/>
  <c r="P106" i="324"/>
  <c r="L106" i="324"/>
  <c r="H106" i="324"/>
  <c r="D106" i="324"/>
  <c r="S105" i="324"/>
  <c r="R105" i="324"/>
  <c r="P105" i="324"/>
  <c r="N105" i="324"/>
  <c r="L105" i="324"/>
  <c r="J105" i="324"/>
  <c r="H105" i="324"/>
  <c r="F105" i="324"/>
  <c r="D105" i="324"/>
  <c r="S104" i="324"/>
  <c r="P104" i="324"/>
  <c r="L104" i="324"/>
  <c r="H104" i="324"/>
  <c r="D104" i="324"/>
  <c r="S103" i="324"/>
  <c r="R103" i="324"/>
  <c r="P103" i="324"/>
  <c r="N103" i="324"/>
  <c r="L103" i="324"/>
  <c r="J103" i="324"/>
  <c r="H103" i="324"/>
  <c r="F103" i="324"/>
  <c r="D103" i="324"/>
  <c r="S102" i="324"/>
  <c r="P102" i="324"/>
  <c r="L102" i="324"/>
  <c r="H102" i="324"/>
  <c r="D102" i="324"/>
  <c r="S101" i="324"/>
  <c r="R101" i="324"/>
  <c r="P101" i="324"/>
  <c r="N101" i="324"/>
  <c r="L101" i="324"/>
  <c r="J101" i="324"/>
  <c r="H101" i="324"/>
  <c r="F101" i="324"/>
  <c r="D101" i="324"/>
  <c r="S100" i="324"/>
  <c r="P100" i="324"/>
  <c r="L100" i="324"/>
  <c r="H100" i="324"/>
  <c r="D100" i="324"/>
  <c r="S99" i="324"/>
  <c r="R99" i="324"/>
  <c r="P99" i="324"/>
  <c r="N99" i="324"/>
  <c r="L99" i="324"/>
  <c r="J99" i="324"/>
  <c r="H99" i="324"/>
  <c r="F99" i="324"/>
  <c r="D99" i="324"/>
  <c r="S98" i="324"/>
  <c r="P98" i="324"/>
  <c r="L98" i="324"/>
  <c r="H98" i="324"/>
  <c r="D98" i="324"/>
  <c r="S97" i="324"/>
  <c r="R97" i="324"/>
  <c r="P97" i="324"/>
  <c r="N97" i="324"/>
  <c r="L97" i="324"/>
  <c r="J97" i="324"/>
  <c r="H97" i="324"/>
  <c r="F97" i="324"/>
  <c r="D97" i="324"/>
  <c r="R96" i="324"/>
  <c r="P96" i="324"/>
  <c r="N96" i="324"/>
  <c r="L96" i="324"/>
  <c r="J96" i="324"/>
  <c r="H96" i="324"/>
  <c r="F96" i="324"/>
  <c r="D96" i="324"/>
  <c r="R95" i="324"/>
  <c r="P95" i="324"/>
  <c r="N95" i="324"/>
  <c r="L95" i="324"/>
  <c r="J95" i="324"/>
  <c r="H95" i="324"/>
  <c r="F95" i="324"/>
  <c r="D95" i="324"/>
  <c r="R94" i="324"/>
  <c r="P94" i="324"/>
  <c r="N94" i="324"/>
  <c r="L94" i="324"/>
  <c r="J94" i="324"/>
  <c r="H94" i="324"/>
  <c r="F94" i="324"/>
  <c r="D94" i="324"/>
  <c r="S93" i="324"/>
  <c r="P93" i="324"/>
  <c r="L93" i="324"/>
  <c r="H93" i="324"/>
  <c r="D93" i="324"/>
  <c r="S92" i="324"/>
  <c r="R92" i="324"/>
  <c r="P92" i="324"/>
  <c r="N92" i="324"/>
  <c r="L92" i="324"/>
  <c r="J92" i="324"/>
  <c r="H92" i="324"/>
  <c r="F92" i="324"/>
  <c r="D92" i="324"/>
  <c r="Q91" i="324"/>
  <c r="O91" i="324"/>
  <c r="M91" i="324"/>
  <c r="K91" i="324"/>
  <c r="I91" i="324"/>
  <c r="G91" i="324"/>
  <c r="E91" i="324"/>
  <c r="C91" i="324"/>
  <c r="S90" i="324"/>
  <c r="R90" i="324"/>
  <c r="P90" i="324"/>
  <c r="N90" i="324"/>
  <c r="L90" i="324"/>
  <c r="J90" i="324"/>
  <c r="H90" i="324"/>
  <c r="F90" i="324"/>
  <c r="D90" i="324"/>
  <c r="S89" i="324"/>
  <c r="P89" i="324"/>
  <c r="L89" i="324"/>
  <c r="H89" i="324"/>
  <c r="D89" i="324"/>
  <c r="S88" i="324"/>
  <c r="R88" i="324"/>
  <c r="P88" i="324"/>
  <c r="N88" i="324"/>
  <c r="L88" i="324"/>
  <c r="J88" i="324"/>
  <c r="H88" i="324"/>
  <c r="F88" i="324"/>
  <c r="D88" i="324"/>
  <c r="S87" i="324"/>
  <c r="P87" i="324"/>
  <c r="L87" i="324"/>
  <c r="H87" i="324"/>
  <c r="D87" i="324"/>
  <c r="S86" i="324"/>
  <c r="R86" i="324" s="1"/>
  <c r="P86" i="324"/>
  <c r="L86" i="324"/>
  <c r="H86" i="324"/>
  <c r="D86" i="324"/>
  <c r="S85" i="324"/>
  <c r="R85" i="324"/>
  <c r="P85" i="324"/>
  <c r="N85" i="324"/>
  <c r="L85" i="324"/>
  <c r="J85" i="324"/>
  <c r="H85" i="324"/>
  <c r="F85" i="324"/>
  <c r="D85" i="324"/>
  <c r="S84" i="324"/>
  <c r="R84" i="324" s="1"/>
  <c r="P84" i="324"/>
  <c r="L84" i="324"/>
  <c r="H84" i="324"/>
  <c r="D84" i="324"/>
  <c r="S83" i="324"/>
  <c r="R83" i="324"/>
  <c r="P83" i="324"/>
  <c r="N83" i="324"/>
  <c r="L83" i="324"/>
  <c r="J83" i="324"/>
  <c r="H83" i="324"/>
  <c r="F83" i="324"/>
  <c r="D83" i="324"/>
  <c r="S82" i="324"/>
  <c r="R82" i="324" s="1"/>
  <c r="P82" i="324"/>
  <c r="L82" i="324"/>
  <c r="H82" i="324"/>
  <c r="D82" i="324"/>
  <c r="S81" i="324"/>
  <c r="R81" i="324"/>
  <c r="P81" i="324"/>
  <c r="N81" i="324"/>
  <c r="L81" i="324"/>
  <c r="J81" i="324"/>
  <c r="H81" i="324"/>
  <c r="F81" i="324"/>
  <c r="D81" i="324"/>
  <c r="S80" i="324"/>
  <c r="R80" i="324" s="1"/>
  <c r="P80" i="324"/>
  <c r="L80" i="324"/>
  <c r="H80" i="324"/>
  <c r="D80" i="324"/>
  <c r="S79" i="324"/>
  <c r="R79" i="324"/>
  <c r="P79" i="324"/>
  <c r="N79" i="324"/>
  <c r="L79" i="324"/>
  <c r="J79" i="324"/>
  <c r="H79" i="324"/>
  <c r="F79" i="324"/>
  <c r="D79" i="324"/>
  <c r="S78" i="324"/>
  <c r="R78" i="324" s="1"/>
  <c r="P78" i="324"/>
  <c r="L78" i="324"/>
  <c r="H78" i="324"/>
  <c r="D78" i="324"/>
  <c r="S77" i="324"/>
  <c r="R77" i="324"/>
  <c r="P77" i="324"/>
  <c r="N77" i="324"/>
  <c r="L77" i="324"/>
  <c r="J77" i="324"/>
  <c r="H77" i="324"/>
  <c r="F77" i="324"/>
  <c r="D77" i="324"/>
  <c r="S76" i="324"/>
  <c r="R76" i="324" s="1"/>
  <c r="P76" i="324"/>
  <c r="L76" i="324"/>
  <c r="H76" i="324"/>
  <c r="D76" i="324"/>
  <c r="S75" i="324"/>
  <c r="R75" i="324"/>
  <c r="P75" i="324"/>
  <c r="N75" i="324"/>
  <c r="L75" i="324"/>
  <c r="J75" i="324"/>
  <c r="H75" i="324"/>
  <c r="F75" i="324"/>
  <c r="D75" i="324"/>
  <c r="S74" i="324"/>
  <c r="R74" i="324" s="1"/>
  <c r="P74" i="324"/>
  <c r="L74" i="324"/>
  <c r="H74" i="324"/>
  <c r="D74" i="324"/>
  <c r="S73" i="324"/>
  <c r="R73" i="324"/>
  <c r="P73" i="324"/>
  <c r="N73" i="324"/>
  <c r="L73" i="324"/>
  <c r="J73" i="324"/>
  <c r="H73" i="324"/>
  <c r="F73" i="324"/>
  <c r="D73" i="324"/>
  <c r="S72" i="324"/>
  <c r="R72" i="324" s="1"/>
  <c r="P72" i="324"/>
  <c r="L72" i="324"/>
  <c r="H72" i="324"/>
  <c r="D72" i="324"/>
  <c r="S71" i="324"/>
  <c r="R71" i="324"/>
  <c r="P71" i="324"/>
  <c r="N71" i="324"/>
  <c r="L71" i="324"/>
  <c r="J71" i="324"/>
  <c r="H71" i="324"/>
  <c r="F71" i="324"/>
  <c r="D71" i="324"/>
  <c r="S70" i="324"/>
  <c r="R70" i="324" s="1"/>
  <c r="P70" i="324"/>
  <c r="L70" i="324"/>
  <c r="H70" i="324"/>
  <c r="D70" i="324"/>
  <c r="S69" i="324"/>
  <c r="R69" i="324"/>
  <c r="P69" i="324"/>
  <c r="N69" i="324"/>
  <c r="L69" i="324"/>
  <c r="J69" i="324"/>
  <c r="H69" i="324"/>
  <c r="F69" i="324"/>
  <c r="D69" i="324"/>
  <c r="S68" i="324"/>
  <c r="S91" i="324" s="1"/>
  <c r="P68" i="324"/>
  <c r="L68" i="324"/>
  <c r="H68" i="324"/>
  <c r="D68" i="324"/>
  <c r="Q55" i="324"/>
  <c r="O55" i="324"/>
  <c r="M55" i="324"/>
  <c r="K55" i="324"/>
  <c r="I55" i="324"/>
  <c r="G55" i="324"/>
  <c r="E55" i="324"/>
  <c r="C55" i="324"/>
  <c r="S54" i="324"/>
  <c r="R54" i="324" s="1"/>
  <c r="P54" i="324"/>
  <c r="L54" i="324"/>
  <c r="H54" i="324"/>
  <c r="D54" i="324"/>
  <c r="S53" i="324"/>
  <c r="R53" i="324"/>
  <c r="P53" i="324"/>
  <c r="N53" i="324"/>
  <c r="L53" i="324"/>
  <c r="J53" i="324"/>
  <c r="H53" i="324"/>
  <c r="F53" i="324"/>
  <c r="D53" i="324"/>
  <c r="S52" i="324"/>
  <c r="R52" i="324" s="1"/>
  <c r="P52" i="324"/>
  <c r="L52" i="324"/>
  <c r="H52" i="324"/>
  <c r="D52" i="324"/>
  <c r="S51" i="324"/>
  <c r="R51" i="324"/>
  <c r="P51" i="324"/>
  <c r="N51" i="324"/>
  <c r="L51" i="324"/>
  <c r="J51" i="324"/>
  <c r="H51" i="324"/>
  <c r="F51" i="324"/>
  <c r="D51" i="324"/>
  <c r="S50" i="324"/>
  <c r="R50" i="324" s="1"/>
  <c r="P50" i="324"/>
  <c r="L50" i="324"/>
  <c r="H50" i="324"/>
  <c r="D50" i="324"/>
  <c r="S49" i="324"/>
  <c r="R49" i="324"/>
  <c r="P49" i="324"/>
  <c r="N49" i="324"/>
  <c r="L49" i="324"/>
  <c r="J49" i="324"/>
  <c r="H49" i="324"/>
  <c r="F49" i="324"/>
  <c r="D49" i="324"/>
  <c r="S48" i="324"/>
  <c r="R48" i="324" s="1"/>
  <c r="P48" i="324"/>
  <c r="L48" i="324"/>
  <c r="H48" i="324"/>
  <c r="D48" i="324"/>
  <c r="S47" i="324"/>
  <c r="R47" i="324"/>
  <c r="P47" i="324"/>
  <c r="N47" i="324"/>
  <c r="L47" i="324"/>
  <c r="J47" i="324"/>
  <c r="H47" i="324"/>
  <c r="F47" i="324"/>
  <c r="D47" i="324"/>
  <c r="S46" i="324"/>
  <c r="R46" i="324" s="1"/>
  <c r="P46" i="324"/>
  <c r="L46" i="324"/>
  <c r="H46" i="324"/>
  <c r="D46" i="324"/>
  <c r="S45" i="324"/>
  <c r="R45" i="324"/>
  <c r="P45" i="324"/>
  <c r="N45" i="324"/>
  <c r="L45" i="324"/>
  <c r="J45" i="324"/>
  <c r="H45" i="324"/>
  <c r="F45" i="324"/>
  <c r="D45" i="324"/>
  <c r="S44" i="324"/>
  <c r="R44" i="324" s="1"/>
  <c r="P44" i="324"/>
  <c r="L44" i="324"/>
  <c r="H44" i="324"/>
  <c r="D44" i="324"/>
  <c r="S43" i="324"/>
  <c r="R43" i="324"/>
  <c r="P43" i="324"/>
  <c r="N43" i="324"/>
  <c r="L43" i="324"/>
  <c r="J43" i="324"/>
  <c r="H43" i="324"/>
  <c r="F43" i="324"/>
  <c r="D43" i="324"/>
  <c r="S42" i="324"/>
  <c r="R42" i="324" s="1"/>
  <c r="P42" i="324"/>
  <c r="L42" i="324"/>
  <c r="H42" i="324"/>
  <c r="D42" i="324"/>
  <c r="S41" i="324"/>
  <c r="R41" i="324"/>
  <c r="P41" i="324"/>
  <c r="N41" i="324"/>
  <c r="L41" i="324"/>
  <c r="J41" i="324"/>
  <c r="H41" i="324"/>
  <c r="F41" i="324"/>
  <c r="D41" i="324"/>
  <c r="S40" i="324"/>
  <c r="R40" i="324" s="1"/>
  <c r="P40" i="324"/>
  <c r="L40" i="324"/>
  <c r="H40" i="324"/>
  <c r="D40" i="324"/>
  <c r="S39" i="324"/>
  <c r="R39" i="324"/>
  <c r="P39" i="324"/>
  <c r="N39" i="324"/>
  <c r="L39" i="324"/>
  <c r="J39" i="324"/>
  <c r="H39" i="324"/>
  <c r="F39" i="324"/>
  <c r="D39" i="324"/>
  <c r="S38" i="324"/>
  <c r="R38" i="324" s="1"/>
  <c r="P38" i="324"/>
  <c r="L38" i="324"/>
  <c r="H38" i="324"/>
  <c r="D38" i="324"/>
  <c r="S37" i="324"/>
  <c r="R37" i="324"/>
  <c r="P37" i="324"/>
  <c r="N37" i="324"/>
  <c r="L37" i="324"/>
  <c r="J37" i="324"/>
  <c r="H37" i="324"/>
  <c r="F37" i="324"/>
  <c r="D37" i="324"/>
  <c r="S36" i="324"/>
  <c r="R36" i="324" s="1"/>
  <c r="P36" i="324"/>
  <c r="L36" i="324"/>
  <c r="H36" i="324"/>
  <c r="D36" i="324"/>
  <c r="S35" i="324"/>
  <c r="R35" i="324"/>
  <c r="P35" i="324"/>
  <c r="N35" i="324"/>
  <c r="L35" i="324"/>
  <c r="J35" i="324"/>
  <c r="H35" i="324"/>
  <c r="F35" i="324"/>
  <c r="D35" i="324"/>
  <c r="S34" i="324"/>
  <c r="R34" i="324" s="1"/>
  <c r="P34" i="324"/>
  <c r="L34" i="324"/>
  <c r="H34" i="324"/>
  <c r="D34" i="324"/>
  <c r="S33" i="324"/>
  <c r="R33" i="324"/>
  <c r="P33" i="324"/>
  <c r="N33" i="324"/>
  <c r="L33" i="324"/>
  <c r="J33" i="324"/>
  <c r="H33" i="324"/>
  <c r="F33" i="324"/>
  <c r="D33" i="324"/>
  <c r="S32" i="324"/>
  <c r="R32" i="324" s="1"/>
  <c r="P32" i="324"/>
  <c r="L32" i="324"/>
  <c r="H32" i="324"/>
  <c r="D32" i="324"/>
  <c r="S31" i="324"/>
  <c r="S55" i="324" s="1"/>
  <c r="R31" i="324"/>
  <c r="P31" i="324"/>
  <c r="N31" i="324"/>
  <c r="L31" i="324"/>
  <c r="J31" i="324"/>
  <c r="H31" i="324"/>
  <c r="F31" i="324"/>
  <c r="D31" i="324"/>
  <c r="Q30" i="324"/>
  <c r="O30" i="324"/>
  <c r="M30" i="324"/>
  <c r="K30" i="324"/>
  <c r="I30" i="324"/>
  <c r="G30" i="324"/>
  <c r="E30" i="324"/>
  <c r="C30" i="324"/>
  <c r="S29" i="324"/>
  <c r="R29" i="324"/>
  <c r="P29" i="324"/>
  <c r="N29" i="324"/>
  <c r="L29" i="324"/>
  <c r="J29" i="324"/>
  <c r="H29" i="324"/>
  <c r="F29" i="324"/>
  <c r="D29" i="324"/>
  <c r="S28" i="324"/>
  <c r="R28" i="324" s="1"/>
  <c r="P28" i="324"/>
  <c r="L28" i="324"/>
  <c r="H28" i="324"/>
  <c r="D28" i="324"/>
  <c r="S27" i="324"/>
  <c r="R27" i="324"/>
  <c r="P27" i="324"/>
  <c r="N27" i="324"/>
  <c r="L27" i="324"/>
  <c r="J27" i="324"/>
  <c r="H27" i="324"/>
  <c r="F27" i="324"/>
  <c r="D27" i="324"/>
  <c r="S26" i="324"/>
  <c r="R26" i="324" s="1"/>
  <c r="P26" i="324"/>
  <c r="L26" i="324"/>
  <c r="H26" i="324"/>
  <c r="D26" i="324"/>
  <c r="S25" i="324"/>
  <c r="R25" i="324"/>
  <c r="P25" i="324"/>
  <c r="N25" i="324"/>
  <c r="L25" i="324"/>
  <c r="J25" i="324"/>
  <c r="H25" i="324"/>
  <c r="F25" i="324"/>
  <c r="D25" i="324"/>
  <c r="S24" i="324"/>
  <c r="R24" i="324" s="1"/>
  <c r="P24" i="324"/>
  <c r="L24" i="324"/>
  <c r="H24" i="324"/>
  <c r="D24" i="324"/>
  <c r="S23" i="324"/>
  <c r="R23" i="324"/>
  <c r="P23" i="324"/>
  <c r="N23" i="324"/>
  <c r="L23" i="324"/>
  <c r="J23" i="324"/>
  <c r="H23" i="324"/>
  <c r="F23" i="324"/>
  <c r="D23" i="324"/>
  <c r="S22" i="324"/>
  <c r="R22" i="324" s="1"/>
  <c r="P22" i="324"/>
  <c r="L22" i="324"/>
  <c r="H22" i="324"/>
  <c r="D22" i="324"/>
  <c r="S21" i="324"/>
  <c r="R21" i="324"/>
  <c r="P21" i="324"/>
  <c r="N21" i="324"/>
  <c r="L21" i="324"/>
  <c r="J21" i="324"/>
  <c r="H21" i="324"/>
  <c r="F21" i="324"/>
  <c r="D21" i="324"/>
  <c r="S20" i="324"/>
  <c r="R20" i="324" s="1"/>
  <c r="P20" i="324"/>
  <c r="L20" i="324"/>
  <c r="H20" i="324"/>
  <c r="D20" i="324"/>
  <c r="S19" i="324"/>
  <c r="R19" i="324"/>
  <c r="P19" i="324"/>
  <c r="N19" i="324"/>
  <c r="L19" i="324"/>
  <c r="J19" i="324"/>
  <c r="H19" i="324"/>
  <c r="F19" i="324"/>
  <c r="D19" i="324"/>
  <c r="R18" i="324"/>
  <c r="P18" i="324"/>
  <c r="N18" i="324"/>
  <c r="L18" i="324"/>
  <c r="J18" i="324"/>
  <c r="H18" i="324"/>
  <c r="F18" i="324"/>
  <c r="D18" i="324"/>
  <c r="S17" i="324"/>
  <c r="R17" i="324" s="1"/>
  <c r="P17" i="324"/>
  <c r="L17" i="324"/>
  <c r="H17" i="324"/>
  <c r="D17" i="324"/>
  <c r="S16" i="324"/>
  <c r="R16" i="324"/>
  <c r="P16" i="324"/>
  <c r="N16" i="324"/>
  <c r="L16" i="324"/>
  <c r="J16" i="324"/>
  <c r="H16" i="324"/>
  <c r="F16" i="324"/>
  <c r="D16" i="324"/>
  <c r="S15" i="324"/>
  <c r="R15" i="324" s="1"/>
  <c r="P15" i="324"/>
  <c r="L15" i="324"/>
  <c r="H15" i="324"/>
  <c r="D15" i="324"/>
  <c r="S14" i="324"/>
  <c r="R14" i="324"/>
  <c r="P14" i="324"/>
  <c r="N14" i="324"/>
  <c r="L14" i="324"/>
  <c r="J14" i="324"/>
  <c r="H14" i="324"/>
  <c r="F14" i="324"/>
  <c r="D14" i="324"/>
  <c r="S13" i="324"/>
  <c r="R13" i="324" s="1"/>
  <c r="P13" i="324"/>
  <c r="L13" i="324"/>
  <c r="H13" i="324"/>
  <c r="D13" i="324"/>
  <c r="S12" i="324"/>
  <c r="R12" i="324"/>
  <c r="P12" i="324"/>
  <c r="N12" i="324"/>
  <c r="L12" i="324"/>
  <c r="J12" i="324"/>
  <c r="H12" i="324"/>
  <c r="F12" i="324"/>
  <c r="D12" i="324"/>
  <c r="S11" i="324"/>
  <c r="R11" i="324" s="1"/>
  <c r="P11" i="324"/>
  <c r="L11" i="324"/>
  <c r="H11" i="324"/>
  <c r="D11" i="324"/>
  <c r="I118" i="323"/>
  <c r="G118" i="323"/>
  <c r="E118" i="323"/>
  <c r="K117" i="323"/>
  <c r="J117" i="323"/>
  <c r="H117" i="323"/>
  <c r="F117" i="323"/>
  <c r="D117" i="323"/>
  <c r="K116" i="323"/>
  <c r="H116" i="323" s="1"/>
  <c r="D116" i="323"/>
  <c r="K115" i="323"/>
  <c r="J115" i="323"/>
  <c r="H115" i="323"/>
  <c r="F115" i="323"/>
  <c r="D115" i="323"/>
  <c r="K114" i="323"/>
  <c r="H114" i="323" s="1"/>
  <c r="D114" i="323"/>
  <c r="K113" i="323"/>
  <c r="J113" i="323"/>
  <c r="H113" i="323"/>
  <c r="F113" i="323"/>
  <c r="D113" i="323"/>
  <c r="K112" i="323"/>
  <c r="H112" i="323" s="1"/>
  <c r="D112" i="323"/>
  <c r="K111" i="323"/>
  <c r="J111" i="323"/>
  <c r="H111" i="323"/>
  <c r="F111" i="323"/>
  <c r="D111" i="323"/>
  <c r="K110" i="323"/>
  <c r="H110" i="323" s="1"/>
  <c r="D110" i="323"/>
  <c r="K109" i="323"/>
  <c r="J109" i="323"/>
  <c r="H109" i="323"/>
  <c r="F109" i="323"/>
  <c r="D109" i="323"/>
  <c r="K108" i="323"/>
  <c r="H108" i="323" s="1"/>
  <c r="D108" i="323"/>
  <c r="K107" i="323"/>
  <c r="J107" i="323"/>
  <c r="H107" i="323"/>
  <c r="F107" i="323"/>
  <c r="D107" i="323"/>
  <c r="K106" i="323"/>
  <c r="H106" i="323" s="1"/>
  <c r="D106" i="323"/>
  <c r="K105" i="323"/>
  <c r="J105" i="323"/>
  <c r="H105" i="323"/>
  <c r="F105" i="323"/>
  <c r="D105" i="323"/>
  <c r="K104" i="323"/>
  <c r="H104" i="323" s="1"/>
  <c r="D104" i="323"/>
  <c r="K103" i="323"/>
  <c r="J103" i="323"/>
  <c r="H103" i="323"/>
  <c r="F103" i="323"/>
  <c r="D103" i="323"/>
  <c r="K102" i="323"/>
  <c r="H102" i="323" s="1"/>
  <c r="D102" i="323"/>
  <c r="K101" i="323"/>
  <c r="J101" i="323"/>
  <c r="H101" i="323"/>
  <c r="F101" i="323"/>
  <c r="D101" i="323"/>
  <c r="K100" i="323"/>
  <c r="H100" i="323" s="1"/>
  <c r="D100" i="323"/>
  <c r="K99" i="323"/>
  <c r="J99" i="323"/>
  <c r="H99" i="323"/>
  <c r="F99" i="323"/>
  <c r="D99" i="323"/>
  <c r="K98" i="323"/>
  <c r="H98" i="323" s="1"/>
  <c r="D98" i="323"/>
  <c r="K97" i="323"/>
  <c r="J97" i="323"/>
  <c r="H97" i="323"/>
  <c r="F97" i="323"/>
  <c r="D97" i="323"/>
  <c r="K96" i="323"/>
  <c r="H96" i="323" s="1"/>
  <c r="D96" i="323"/>
  <c r="K95" i="323"/>
  <c r="J95" i="323"/>
  <c r="H95" i="323"/>
  <c r="F95" i="323"/>
  <c r="D95" i="323"/>
  <c r="K94" i="323"/>
  <c r="H94" i="323" s="1"/>
  <c r="D94" i="323"/>
  <c r="J92" i="323"/>
  <c r="H92" i="323"/>
  <c r="F92" i="323"/>
  <c r="D92" i="323"/>
  <c r="J91" i="323"/>
  <c r="H91" i="323"/>
  <c r="F91" i="323"/>
  <c r="D91" i="323"/>
  <c r="J90" i="323"/>
  <c r="H90" i="323"/>
  <c r="F90" i="323"/>
  <c r="D90" i="323"/>
  <c r="K89" i="323"/>
  <c r="H89" i="323"/>
  <c r="D89" i="323"/>
  <c r="K88" i="323"/>
  <c r="J88" i="323" s="1"/>
  <c r="H88" i="323"/>
  <c r="D88" i="323"/>
  <c r="I87" i="323"/>
  <c r="G87" i="323"/>
  <c r="E87" i="323"/>
  <c r="K86" i="323"/>
  <c r="J86" i="323"/>
  <c r="H86" i="323"/>
  <c r="F86" i="323"/>
  <c r="D86" i="323"/>
  <c r="K85" i="323"/>
  <c r="H85" i="323" s="1"/>
  <c r="D85" i="323"/>
  <c r="K84" i="323"/>
  <c r="J84" i="323"/>
  <c r="H84" i="323"/>
  <c r="F84" i="323"/>
  <c r="D84" i="323"/>
  <c r="K83" i="323"/>
  <c r="H83" i="323" s="1"/>
  <c r="D83" i="323"/>
  <c r="K82" i="323"/>
  <c r="J82" i="323"/>
  <c r="H82" i="323"/>
  <c r="F82" i="323"/>
  <c r="D82" i="323"/>
  <c r="K81" i="323"/>
  <c r="H81" i="323" s="1"/>
  <c r="D81" i="323"/>
  <c r="K80" i="323"/>
  <c r="J80" i="323"/>
  <c r="H80" i="323"/>
  <c r="F80" i="323"/>
  <c r="D80" i="323"/>
  <c r="K79" i="323"/>
  <c r="H79" i="323" s="1"/>
  <c r="D79" i="323"/>
  <c r="K78" i="323"/>
  <c r="J78" i="323"/>
  <c r="H78" i="323"/>
  <c r="F78" i="323"/>
  <c r="D78" i="323"/>
  <c r="K77" i="323"/>
  <c r="H77" i="323" s="1"/>
  <c r="D77" i="323"/>
  <c r="K76" i="323"/>
  <c r="J76" i="323"/>
  <c r="H76" i="323"/>
  <c r="F76" i="323"/>
  <c r="D76" i="323"/>
  <c r="K75" i="323"/>
  <c r="H75" i="323" s="1"/>
  <c r="D75" i="323"/>
  <c r="K74" i="323"/>
  <c r="J74" i="323"/>
  <c r="H74" i="323"/>
  <c r="F74" i="323"/>
  <c r="D74" i="323"/>
  <c r="K73" i="323"/>
  <c r="H73" i="323" s="1"/>
  <c r="D73" i="323"/>
  <c r="K72" i="323"/>
  <c r="J72" i="323"/>
  <c r="H72" i="323"/>
  <c r="F72" i="323"/>
  <c r="D72" i="323"/>
  <c r="K71" i="323"/>
  <c r="H71" i="323" s="1"/>
  <c r="D71" i="323"/>
  <c r="K70" i="323"/>
  <c r="J70" i="323"/>
  <c r="H70" i="323"/>
  <c r="F70" i="323"/>
  <c r="D70" i="323"/>
  <c r="K69" i="323"/>
  <c r="H69" i="323" s="1"/>
  <c r="D69" i="323"/>
  <c r="K68" i="323"/>
  <c r="J68" i="323"/>
  <c r="H68" i="323"/>
  <c r="F68" i="323"/>
  <c r="D68" i="323"/>
  <c r="K67" i="323"/>
  <c r="H67" i="323" s="1"/>
  <c r="D67" i="323"/>
  <c r="K66" i="323"/>
  <c r="J66" i="323"/>
  <c r="H66" i="323"/>
  <c r="F66" i="323"/>
  <c r="D66" i="323"/>
  <c r="K65" i="323"/>
  <c r="H65" i="323" s="1"/>
  <c r="D65" i="323"/>
  <c r="K64" i="323"/>
  <c r="J64" i="323"/>
  <c r="H64" i="323"/>
  <c r="F64" i="323"/>
  <c r="D64" i="323"/>
  <c r="I54" i="323"/>
  <c r="G54" i="323"/>
  <c r="E54" i="323"/>
  <c r="K53" i="323"/>
  <c r="J53" i="323" s="1"/>
  <c r="H53" i="323"/>
  <c r="D53" i="323"/>
  <c r="K52" i="323"/>
  <c r="H52" i="323"/>
  <c r="D52" i="323"/>
  <c r="K51" i="323"/>
  <c r="J51" i="323" s="1"/>
  <c r="H51" i="323"/>
  <c r="D51" i="323"/>
  <c r="K50" i="323"/>
  <c r="H50" i="323"/>
  <c r="D50" i="323"/>
  <c r="K49" i="323"/>
  <c r="J49" i="323" s="1"/>
  <c r="H49" i="323"/>
  <c r="D49" i="323"/>
  <c r="K48" i="323"/>
  <c r="H48" i="323"/>
  <c r="D48" i="323"/>
  <c r="K47" i="323"/>
  <c r="J47" i="323" s="1"/>
  <c r="H47" i="323"/>
  <c r="D47" i="323"/>
  <c r="K46" i="323"/>
  <c r="H46" i="323"/>
  <c r="D46" i="323"/>
  <c r="K45" i="323"/>
  <c r="J45" i="323" s="1"/>
  <c r="H45" i="323"/>
  <c r="D45" i="323"/>
  <c r="K44" i="323"/>
  <c r="H44" i="323"/>
  <c r="D44" i="323"/>
  <c r="K43" i="323"/>
  <c r="J43" i="323" s="1"/>
  <c r="H43" i="323"/>
  <c r="D43" i="323"/>
  <c r="K42" i="323"/>
  <c r="H42" i="323"/>
  <c r="D42" i="323"/>
  <c r="K41" i="323"/>
  <c r="J41" i="323" s="1"/>
  <c r="H41" i="323"/>
  <c r="D41" i="323"/>
  <c r="K40" i="323"/>
  <c r="H40" i="323"/>
  <c r="D40" i="323"/>
  <c r="K39" i="323"/>
  <c r="J39" i="323" s="1"/>
  <c r="H39" i="323"/>
  <c r="D39" i="323"/>
  <c r="K38" i="323"/>
  <c r="H38" i="323"/>
  <c r="D38" i="323"/>
  <c r="K37" i="323"/>
  <c r="J37" i="323" s="1"/>
  <c r="H37" i="323"/>
  <c r="D37" i="323"/>
  <c r="K36" i="323"/>
  <c r="H36" i="323"/>
  <c r="D36" i="323"/>
  <c r="K35" i="323"/>
  <c r="J35" i="323" s="1"/>
  <c r="H35" i="323"/>
  <c r="D35" i="323"/>
  <c r="K34" i="323"/>
  <c r="H34" i="323"/>
  <c r="D34" i="323"/>
  <c r="K33" i="323"/>
  <c r="J33" i="323" s="1"/>
  <c r="D33" i="323"/>
  <c r="K32" i="323"/>
  <c r="J32" i="323"/>
  <c r="H32" i="323"/>
  <c r="F32" i="323"/>
  <c r="D32" i="323"/>
  <c r="K31" i="323"/>
  <c r="J31" i="323" s="1"/>
  <c r="D31" i="323"/>
  <c r="K30" i="323"/>
  <c r="J30" i="323"/>
  <c r="H30" i="323"/>
  <c r="F30" i="323"/>
  <c r="D30" i="323"/>
  <c r="I29" i="323"/>
  <c r="G29" i="323"/>
  <c r="E29" i="323"/>
  <c r="K28" i="323"/>
  <c r="J28" i="323" s="1"/>
  <c r="H28" i="323"/>
  <c r="D28" i="323"/>
  <c r="K27" i="323"/>
  <c r="J27" i="323" s="1"/>
  <c r="H27" i="323"/>
  <c r="D27" i="323"/>
  <c r="K26" i="323"/>
  <c r="J26" i="323" s="1"/>
  <c r="H26" i="323"/>
  <c r="D26" i="323"/>
  <c r="K25" i="323"/>
  <c r="J25" i="323" s="1"/>
  <c r="H25" i="323"/>
  <c r="D25" i="323"/>
  <c r="K24" i="323"/>
  <c r="J24" i="323" s="1"/>
  <c r="H24" i="323"/>
  <c r="D24" i="323"/>
  <c r="K23" i="323"/>
  <c r="J23" i="323" s="1"/>
  <c r="H23" i="323"/>
  <c r="D23" i="323"/>
  <c r="K22" i="323"/>
  <c r="J22" i="323" s="1"/>
  <c r="H22" i="323"/>
  <c r="D22" i="323"/>
  <c r="K21" i="323"/>
  <c r="J21" i="323" s="1"/>
  <c r="H21" i="323"/>
  <c r="D21" i="323"/>
  <c r="K20" i="323"/>
  <c r="J20" i="323" s="1"/>
  <c r="H20" i="323"/>
  <c r="D20" i="323"/>
  <c r="K19" i="323"/>
  <c r="J19" i="323" s="1"/>
  <c r="H19" i="323"/>
  <c r="D19" i="323"/>
  <c r="K18" i="323"/>
  <c r="J18" i="323" s="1"/>
  <c r="H18" i="323"/>
  <c r="D18" i="323"/>
  <c r="J17" i="323"/>
  <c r="H17" i="323"/>
  <c r="F17" i="323"/>
  <c r="D17" i="323"/>
  <c r="K16" i="323"/>
  <c r="J16" i="323" s="1"/>
  <c r="H16" i="323"/>
  <c r="D16" i="323"/>
  <c r="K15" i="323"/>
  <c r="J15" i="323" s="1"/>
  <c r="H15" i="323"/>
  <c r="D15" i="323"/>
  <c r="K14" i="323"/>
  <c r="J14" i="323" s="1"/>
  <c r="H14" i="323"/>
  <c r="D14" i="323"/>
  <c r="K13" i="323"/>
  <c r="J13" i="323" s="1"/>
  <c r="H13" i="323"/>
  <c r="D13" i="323"/>
  <c r="K12" i="323"/>
  <c r="J12" i="323" s="1"/>
  <c r="H12" i="323"/>
  <c r="D12" i="323"/>
  <c r="K11" i="323"/>
  <c r="J11" i="323" s="1"/>
  <c r="H11" i="323"/>
  <c r="D11" i="323"/>
  <c r="K10" i="323"/>
  <c r="J10" i="323" s="1"/>
  <c r="H10" i="323"/>
  <c r="D10" i="323"/>
  <c r="C187" i="322"/>
  <c r="D186" i="322" s="1"/>
  <c r="D185" i="322"/>
  <c r="G169" i="322"/>
  <c r="F169" i="322"/>
  <c r="E169" i="322"/>
  <c r="D169" i="322"/>
  <c r="C169" i="322"/>
  <c r="H168" i="322"/>
  <c r="H167" i="322"/>
  <c r="H166" i="322"/>
  <c r="H165" i="322"/>
  <c r="H164" i="322"/>
  <c r="H169" i="322" s="1"/>
  <c r="H163" i="322"/>
  <c r="G162" i="322"/>
  <c r="F162" i="322"/>
  <c r="E162" i="322"/>
  <c r="D162" i="322"/>
  <c r="C162" i="322"/>
  <c r="H161" i="322"/>
  <c r="H160" i="322"/>
  <c r="H159" i="322"/>
  <c r="H158" i="322"/>
  <c r="H157" i="322"/>
  <c r="H156" i="322"/>
  <c r="H155" i="322"/>
  <c r="H154" i="322"/>
  <c r="H153" i="322"/>
  <c r="H152" i="322"/>
  <c r="H151" i="322"/>
  <c r="H150" i="322"/>
  <c r="H149" i="322"/>
  <c r="H162" i="322" s="1"/>
  <c r="H148" i="322"/>
  <c r="G147" i="322"/>
  <c r="F147" i="322"/>
  <c r="E147" i="322"/>
  <c r="D147" i="322"/>
  <c r="C147" i="322"/>
  <c r="H146" i="322"/>
  <c r="H145" i="322"/>
  <c r="H144" i="322"/>
  <c r="H143" i="322"/>
  <c r="H142" i="322"/>
  <c r="H141" i="322"/>
  <c r="H140" i="322"/>
  <c r="H139" i="322"/>
  <c r="H138" i="322"/>
  <c r="H147" i="322" s="1"/>
  <c r="H137" i="322"/>
  <c r="G136" i="322"/>
  <c r="G170" i="322" s="1"/>
  <c r="F136" i="322"/>
  <c r="F170" i="322" s="1"/>
  <c r="E136" i="322"/>
  <c r="E170" i="322" s="1"/>
  <c r="D136" i="322"/>
  <c r="D170" i="322" s="1"/>
  <c r="C136" i="322"/>
  <c r="C170" i="322" s="1"/>
  <c r="H135" i="322"/>
  <c r="H134" i="322"/>
  <c r="H133" i="322"/>
  <c r="H132" i="322"/>
  <c r="H131" i="322"/>
  <c r="H136" i="322" s="1"/>
  <c r="H170" i="322" s="1"/>
  <c r="H130" i="322"/>
  <c r="G122" i="322"/>
  <c r="F122" i="322"/>
  <c r="E122" i="322"/>
  <c r="D122" i="322"/>
  <c r="G121" i="322"/>
  <c r="F121" i="322"/>
  <c r="E121" i="322"/>
  <c r="D121" i="322"/>
  <c r="C121" i="322"/>
  <c r="C122" i="322" s="1"/>
  <c r="H120" i="322"/>
  <c r="H119" i="322"/>
  <c r="H118" i="322"/>
  <c r="H117" i="322"/>
  <c r="H116" i="322"/>
  <c r="H115" i="322"/>
  <c r="H114" i="322"/>
  <c r="H113" i="322"/>
  <c r="H112" i="322"/>
  <c r="H111" i="322"/>
  <c r="H110" i="322"/>
  <c r="H109" i="322"/>
  <c r="H108" i="322"/>
  <c r="H107" i="322"/>
  <c r="H106" i="322"/>
  <c r="H105" i="322"/>
  <c r="H104" i="322"/>
  <c r="H103" i="322"/>
  <c r="H102" i="322"/>
  <c r="H101" i="322"/>
  <c r="H100" i="322"/>
  <c r="H99" i="322"/>
  <c r="H98" i="322"/>
  <c r="H97" i="322"/>
  <c r="H96" i="322"/>
  <c r="H95" i="322"/>
  <c r="H94" i="322"/>
  <c r="H93" i="322"/>
  <c r="H92" i="322"/>
  <c r="H91" i="322"/>
  <c r="H90" i="322"/>
  <c r="H89" i="322"/>
  <c r="H88" i="322"/>
  <c r="H87" i="322"/>
  <c r="H86" i="322"/>
  <c r="H85" i="322"/>
  <c r="H84" i="322"/>
  <c r="H83" i="322"/>
  <c r="H82" i="322"/>
  <c r="H122" i="322" s="1"/>
  <c r="H81" i="322"/>
  <c r="G72" i="322"/>
  <c r="F72" i="322"/>
  <c r="F73" i="322" s="1"/>
  <c r="F171" i="322" s="1"/>
  <c r="E72" i="322"/>
  <c r="D72" i="322"/>
  <c r="D73" i="322" s="1"/>
  <c r="D171" i="322" s="1"/>
  <c r="C72" i="322"/>
  <c r="H71" i="322"/>
  <c r="H70" i="322"/>
  <c r="H69" i="322"/>
  <c r="H68" i="322"/>
  <c r="H67" i="322"/>
  <c r="H66" i="322"/>
  <c r="H65" i="322"/>
  <c r="H64" i="322"/>
  <c r="H63" i="322"/>
  <c r="H62" i="322"/>
  <c r="H61" i="322"/>
  <c r="H60" i="322"/>
  <c r="H59" i="322"/>
  <c r="H58" i="322"/>
  <c r="H57" i="322"/>
  <c r="H56" i="322"/>
  <c r="H55" i="322"/>
  <c r="H72" i="322" s="1"/>
  <c r="G54" i="322"/>
  <c r="G73" i="322" s="1"/>
  <c r="F54" i="322"/>
  <c r="E54" i="322"/>
  <c r="E73" i="322" s="1"/>
  <c r="D54" i="322"/>
  <c r="C54" i="322"/>
  <c r="C73" i="322" s="1"/>
  <c r="H53" i="322"/>
  <c r="H52" i="322"/>
  <c r="H51" i="322"/>
  <c r="H50" i="322"/>
  <c r="H49" i="322"/>
  <c r="H48" i="322"/>
  <c r="H47" i="322"/>
  <c r="H46" i="322"/>
  <c r="H45" i="322"/>
  <c r="H44" i="322"/>
  <c r="H43" i="322"/>
  <c r="H42" i="322"/>
  <c r="H41" i="322"/>
  <c r="H40" i="322"/>
  <c r="H39" i="322"/>
  <c r="H54" i="322" s="1"/>
  <c r="H73" i="322" s="1"/>
  <c r="G37" i="322"/>
  <c r="F37" i="322"/>
  <c r="E37" i="322"/>
  <c r="D37" i="322"/>
  <c r="C37" i="322"/>
  <c r="H36" i="322"/>
  <c r="H35" i="322"/>
  <c r="H34" i="322"/>
  <c r="H33" i="322"/>
  <c r="H32" i="322"/>
  <c r="H31" i="322"/>
  <c r="H30" i="322"/>
  <c r="H29" i="322"/>
  <c r="H28" i="322"/>
  <c r="H27" i="322"/>
  <c r="H26" i="322"/>
  <c r="H25" i="322"/>
  <c r="H24" i="322"/>
  <c r="H37" i="322" s="1"/>
  <c r="H23" i="322"/>
  <c r="G22" i="322"/>
  <c r="G38" i="322" s="1"/>
  <c r="F22" i="322"/>
  <c r="F38" i="322" s="1"/>
  <c r="E22" i="322"/>
  <c r="E38" i="322" s="1"/>
  <c r="D22" i="322"/>
  <c r="D38" i="322" s="1"/>
  <c r="C22" i="322"/>
  <c r="C38" i="322" s="1"/>
  <c r="H21" i="322"/>
  <c r="H20" i="322"/>
  <c r="H19" i="322"/>
  <c r="H18" i="322"/>
  <c r="H17" i="322"/>
  <c r="H16" i="322"/>
  <c r="H15" i="322"/>
  <c r="H14" i="322"/>
  <c r="H13" i="322"/>
  <c r="H12" i="322"/>
  <c r="H11" i="322"/>
  <c r="H22" i="322" s="1"/>
  <c r="F11" i="323" l="1"/>
  <c r="F13" i="323"/>
  <c r="F15" i="323"/>
  <c r="F18" i="323"/>
  <c r="F20" i="323"/>
  <c r="F22" i="323"/>
  <c r="F24" i="323"/>
  <c r="F26" i="323"/>
  <c r="F28" i="323"/>
  <c r="J54" i="323"/>
  <c r="H31" i="323"/>
  <c r="H33" i="323"/>
  <c r="F35" i="323"/>
  <c r="F37" i="323"/>
  <c r="F39" i="323"/>
  <c r="F41" i="323"/>
  <c r="F43" i="323"/>
  <c r="F45" i="323"/>
  <c r="F47" i="323"/>
  <c r="F49" i="323"/>
  <c r="F51" i="323"/>
  <c r="F53" i="323"/>
  <c r="F88" i="323"/>
  <c r="F24" i="325"/>
  <c r="D24" i="325"/>
  <c r="G25" i="325"/>
  <c r="F14" i="325"/>
  <c r="D14" i="325"/>
  <c r="G36" i="325"/>
  <c r="G87" i="325"/>
  <c r="G91" i="325"/>
  <c r="G97" i="325"/>
  <c r="G112" i="325"/>
  <c r="F107" i="325"/>
  <c r="E114" i="325"/>
  <c r="E30" i="326"/>
  <c r="H33" i="326"/>
  <c r="F7" i="325"/>
  <c r="F15" i="325"/>
  <c r="D34" i="325"/>
  <c r="G51" i="325"/>
  <c r="D40" i="325"/>
  <c r="D44" i="325"/>
  <c r="D48" i="325"/>
  <c r="D65" i="325"/>
  <c r="D69" i="325"/>
  <c r="D73" i="325"/>
  <c r="D77" i="325"/>
  <c r="D81" i="325"/>
  <c r="D85" i="325"/>
  <c r="D89" i="325"/>
  <c r="D95" i="325"/>
  <c r="G106" i="325"/>
  <c r="D101" i="325"/>
  <c r="D105" i="325"/>
  <c r="D107" i="325"/>
  <c r="D111" i="325"/>
  <c r="G7" i="326"/>
  <c r="G9" i="326"/>
  <c r="E15" i="326"/>
  <c r="E19" i="326"/>
  <c r="H27" i="326"/>
  <c r="E29" i="326"/>
  <c r="E31" i="326"/>
  <c r="E37" i="326"/>
  <c r="R55" i="324"/>
  <c r="P55" i="324"/>
  <c r="N55" i="324"/>
  <c r="L55" i="324"/>
  <c r="J55" i="324"/>
  <c r="H55" i="324"/>
  <c r="F55" i="324"/>
  <c r="D55" i="324"/>
  <c r="R91" i="324"/>
  <c r="P91" i="324"/>
  <c r="N91" i="324"/>
  <c r="L91" i="324"/>
  <c r="J91" i="324"/>
  <c r="H91" i="324"/>
  <c r="F91" i="324"/>
  <c r="D91" i="324"/>
  <c r="S30" i="324"/>
  <c r="E123" i="324"/>
  <c r="I123" i="324"/>
  <c r="M123" i="324"/>
  <c r="Q123" i="324"/>
  <c r="F11" i="324"/>
  <c r="J11" i="324"/>
  <c r="N11" i="324"/>
  <c r="F13" i="324"/>
  <c r="J13" i="324"/>
  <c r="N13" i="324"/>
  <c r="F15" i="324"/>
  <c r="J15" i="324"/>
  <c r="N15" i="324"/>
  <c r="F17" i="324"/>
  <c r="J17" i="324"/>
  <c r="N17" i="324"/>
  <c r="F20" i="324"/>
  <c r="J20" i="324"/>
  <c r="N20" i="324"/>
  <c r="F22" i="324"/>
  <c r="J22" i="324"/>
  <c r="N22" i="324"/>
  <c r="F24" i="324"/>
  <c r="J24" i="324"/>
  <c r="N24" i="324"/>
  <c r="F26" i="324"/>
  <c r="J26" i="324"/>
  <c r="N26" i="324"/>
  <c r="F28" i="324"/>
  <c r="J28" i="324"/>
  <c r="N28" i="324"/>
  <c r="F32" i="324"/>
  <c r="J32" i="324"/>
  <c r="N32" i="324"/>
  <c r="F34" i="324"/>
  <c r="J34" i="324"/>
  <c r="N34" i="324"/>
  <c r="F36" i="324"/>
  <c r="J36" i="324"/>
  <c r="N36" i="324"/>
  <c r="F38" i="324"/>
  <c r="J38" i="324"/>
  <c r="N38" i="324"/>
  <c r="F40" i="324"/>
  <c r="J40" i="324"/>
  <c r="N40" i="324"/>
  <c r="F42" i="324"/>
  <c r="J42" i="324"/>
  <c r="N42" i="324"/>
  <c r="F44" i="324"/>
  <c r="J44" i="324"/>
  <c r="N44" i="324"/>
  <c r="F46" i="324"/>
  <c r="J46" i="324"/>
  <c r="N46" i="324"/>
  <c r="F48" i="324"/>
  <c r="J48" i="324"/>
  <c r="N48" i="324"/>
  <c r="F50" i="324"/>
  <c r="J50" i="324"/>
  <c r="N50" i="324"/>
  <c r="F52" i="324"/>
  <c r="J52" i="324"/>
  <c r="N52" i="324"/>
  <c r="F54" i="324"/>
  <c r="J54" i="324"/>
  <c r="N54" i="324"/>
  <c r="F68" i="324"/>
  <c r="J68" i="324"/>
  <c r="N68" i="324"/>
  <c r="R68" i="324"/>
  <c r="F70" i="324"/>
  <c r="J70" i="324"/>
  <c r="N70" i="324"/>
  <c r="F72" i="324"/>
  <c r="J72" i="324"/>
  <c r="N72" i="324"/>
  <c r="F74" i="324"/>
  <c r="J74" i="324"/>
  <c r="N74" i="324"/>
  <c r="F76" i="324"/>
  <c r="J76" i="324"/>
  <c r="N76" i="324"/>
  <c r="F78" i="324"/>
  <c r="J78" i="324"/>
  <c r="N78" i="324"/>
  <c r="F80" i="324"/>
  <c r="J80" i="324"/>
  <c r="N80" i="324"/>
  <c r="F82" i="324"/>
  <c r="J82" i="324"/>
  <c r="N82" i="324"/>
  <c r="F84" i="324"/>
  <c r="J84" i="324"/>
  <c r="N84" i="324"/>
  <c r="F86" i="324"/>
  <c r="J86" i="324"/>
  <c r="N86" i="324"/>
  <c r="R87" i="324"/>
  <c r="N87" i="324"/>
  <c r="J87" i="324"/>
  <c r="F87" i="324"/>
  <c r="R89" i="324"/>
  <c r="N89" i="324"/>
  <c r="J89" i="324"/>
  <c r="F89" i="324"/>
  <c r="R93" i="324"/>
  <c r="N93" i="324"/>
  <c r="J93" i="324"/>
  <c r="F93" i="324"/>
  <c r="R98" i="324"/>
  <c r="N98" i="324"/>
  <c r="J98" i="324"/>
  <c r="F98" i="324"/>
  <c r="R100" i="324"/>
  <c r="N100" i="324"/>
  <c r="J100" i="324"/>
  <c r="F100" i="324"/>
  <c r="R102" i="324"/>
  <c r="N102" i="324"/>
  <c r="J102" i="324"/>
  <c r="F102" i="324"/>
  <c r="R104" i="324"/>
  <c r="N104" i="324"/>
  <c r="J104" i="324"/>
  <c r="F104" i="324"/>
  <c r="R106" i="324"/>
  <c r="N106" i="324"/>
  <c r="J106" i="324"/>
  <c r="F106" i="324"/>
  <c r="R108" i="324"/>
  <c r="N108" i="324"/>
  <c r="J108" i="324"/>
  <c r="F108" i="324"/>
  <c r="R110" i="324"/>
  <c r="N110" i="324"/>
  <c r="J110" i="324"/>
  <c r="F110" i="324"/>
  <c r="R112" i="324"/>
  <c r="N112" i="324"/>
  <c r="J112" i="324"/>
  <c r="F112" i="324"/>
  <c r="R114" i="324"/>
  <c r="N114" i="324"/>
  <c r="J114" i="324"/>
  <c r="F114" i="324"/>
  <c r="R116" i="324"/>
  <c r="N116" i="324"/>
  <c r="J116" i="324"/>
  <c r="F116" i="324"/>
  <c r="R118" i="324"/>
  <c r="N118" i="324"/>
  <c r="J118" i="324"/>
  <c r="F118" i="324"/>
  <c r="R120" i="324"/>
  <c r="N120" i="324"/>
  <c r="J120" i="324"/>
  <c r="F120" i="324"/>
  <c r="C123" i="324"/>
  <c r="G123" i="324"/>
  <c r="K123" i="324"/>
  <c r="O123" i="324"/>
  <c r="S122" i="324"/>
  <c r="H54" i="323"/>
  <c r="D54" i="323"/>
  <c r="E119" i="323"/>
  <c r="I119" i="323"/>
  <c r="F10" i="323"/>
  <c r="F12" i="323"/>
  <c r="F14" i="323"/>
  <c r="F16" i="323"/>
  <c r="F19" i="323"/>
  <c r="F21" i="323"/>
  <c r="F23" i="323"/>
  <c r="F25" i="323"/>
  <c r="F27" i="323"/>
  <c r="F31" i="323"/>
  <c r="F33" i="323"/>
  <c r="J34" i="323"/>
  <c r="F34" i="323"/>
  <c r="J36" i="323"/>
  <c r="F36" i="323"/>
  <c r="J38" i="323"/>
  <c r="F38" i="323"/>
  <c r="J40" i="323"/>
  <c r="F40" i="323"/>
  <c r="J42" i="323"/>
  <c r="F42" i="323"/>
  <c r="J44" i="323"/>
  <c r="F44" i="323"/>
  <c r="J46" i="323"/>
  <c r="F46" i="323"/>
  <c r="J48" i="323"/>
  <c r="F48" i="323"/>
  <c r="J50" i="323"/>
  <c r="F50" i="323"/>
  <c r="J52" i="323"/>
  <c r="F52" i="323"/>
  <c r="J65" i="323"/>
  <c r="F65" i="323"/>
  <c r="J67" i="323"/>
  <c r="F67" i="323"/>
  <c r="J69" i="323"/>
  <c r="F69" i="323"/>
  <c r="J71" i="323"/>
  <c r="F71" i="323"/>
  <c r="J73" i="323"/>
  <c r="F73" i="323"/>
  <c r="J75" i="323"/>
  <c r="F75" i="323"/>
  <c r="J77" i="323"/>
  <c r="F77" i="323"/>
  <c r="J79" i="323"/>
  <c r="F79" i="323"/>
  <c r="J81" i="323"/>
  <c r="F81" i="323"/>
  <c r="J83" i="323"/>
  <c r="F83" i="323"/>
  <c r="J85" i="323"/>
  <c r="F85" i="323"/>
  <c r="J89" i="323"/>
  <c r="F89" i="323"/>
  <c r="J94" i="323"/>
  <c r="F94" i="323"/>
  <c r="J96" i="323"/>
  <c r="F96" i="323"/>
  <c r="J98" i="323"/>
  <c r="F98" i="323"/>
  <c r="J100" i="323"/>
  <c r="F100" i="323"/>
  <c r="J102" i="323"/>
  <c r="F102" i="323"/>
  <c r="J104" i="323"/>
  <c r="F104" i="323"/>
  <c r="J106" i="323"/>
  <c r="F106" i="323"/>
  <c r="J108" i="323"/>
  <c r="F108" i="323"/>
  <c r="J110" i="323"/>
  <c r="F110" i="323"/>
  <c r="J112" i="323"/>
  <c r="F112" i="323"/>
  <c r="J114" i="323"/>
  <c r="F114" i="323"/>
  <c r="J116" i="323"/>
  <c r="F116" i="323"/>
  <c r="C119" i="323"/>
  <c r="G119" i="323"/>
  <c r="H38" i="322"/>
  <c r="H171" i="322" s="1"/>
  <c r="C171" i="322"/>
  <c r="E171" i="322"/>
  <c r="G171" i="322"/>
  <c r="H121" i="322"/>
  <c r="F54" i="323" l="1"/>
  <c r="G38" i="326"/>
  <c r="E38" i="326"/>
  <c r="H24" i="326"/>
  <c r="G23" i="326"/>
  <c r="E23" i="326"/>
  <c r="G113" i="325"/>
  <c r="F106" i="325"/>
  <c r="D106" i="325"/>
  <c r="F51" i="325"/>
  <c r="D51" i="325"/>
  <c r="G33" i="326"/>
  <c r="E33" i="326"/>
  <c r="H39" i="326"/>
  <c r="F112" i="325"/>
  <c r="D112" i="325"/>
  <c r="F91" i="325"/>
  <c r="D91" i="325"/>
  <c r="F36" i="325"/>
  <c r="D36" i="325"/>
  <c r="G52" i="325"/>
  <c r="G27" i="326"/>
  <c r="E27" i="326"/>
  <c r="H17" i="326"/>
  <c r="G16" i="326"/>
  <c r="E16" i="326"/>
  <c r="G10" i="326"/>
  <c r="E10" i="326"/>
  <c r="H11" i="326"/>
  <c r="G8" i="326"/>
  <c r="E8" i="326"/>
  <c r="F97" i="325"/>
  <c r="D97" i="325"/>
  <c r="G88" i="325"/>
  <c r="F87" i="325"/>
  <c r="D87" i="325"/>
  <c r="G114" i="325"/>
  <c r="F25" i="325"/>
  <c r="D25" i="325"/>
  <c r="S123" i="324"/>
  <c r="R122" i="324"/>
  <c r="P122" i="324"/>
  <c r="N122" i="324"/>
  <c r="L122" i="324"/>
  <c r="J122" i="324"/>
  <c r="H122" i="324"/>
  <c r="F122" i="324"/>
  <c r="D122" i="324"/>
  <c r="R30" i="324"/>
  <c r="P30" i="324"/>
  <c r="N30" i="324"/>
  <c r="L30" i="324"/>
  <c r="J30" i="324"/>
  <c r="H30" i="324"/>
  <c r="F30" i="324"/>
  <c r="D30" i="324"/>
  <c r="J118" i="323"/>
  <c r="H118" i="323"/>
  <c r="F118" i="323"/>
  <c r="D118" i="323"/>
  <c r="J87" i="323"/>
  <c r="H87" i="323"/>
  <c r="F87" i="323"/>
  <c r="D87" i="323"/>
  <c r="J29" i="323"/>
  <c r="H29" i="323"/>
  <c r="F29" i="323"/>
  <c r="D29" i="323"/>
  <c r="F114" i="325" l="1"/>
  <c r="D114" i="325"/>
  <c r="H40" i="326"/>
  <c r="G11" i="326"/>
  <c r="E11" i="326"/>
  <c r="F52" i="325"/>
  <c r="D52" i="325"/>
  <c r="F113" i="325"/>
  <c r="D113" i="325"/>
  <c r="D88" i="325"/>
  <c r="F88" i="325"/>
  <c r="G17" i="326"/>
  <c r="E17" i="326"/>
  <c r="G39" i="326"/>
  <c r="E39" i="326"/>
  <c r="G24" i="326"/>
  <c r="E24" i="326"/>
  <c r="R123" i="324"/>
  <c r="N123" i="324"/>
  <c r="J123" i="324"/>
  <c r="F123" i="324"/>
  <c r="P123" i="324"/>
  <c r="L123" i="324"/>
  <c r="H123" i="324"/>
  <c r="D123" i="324"/>
  <c r="J119" i="323"/>
  <c r="F119" i="323"/>
  <c r="H119" i="323"/>
  <c r="D119" i="323"/>
  <c r="G40" i="326" l="1"/>
  <c r="E40" i="326"/>
  <c r="C23" i="309" l="1"/>
  <c r="C13" i="309"/>
  <c r="C20" i="309"/>
  <c r="E67" i="305"/>
  <c r="E98" i="305"/>
  <c r="E13" i="305"/>
  <c r="E77" i="305"/>
  <c r="E53" i="305"/>
  <c r="E55" i="305"/>
  <c r="E59" i="305"/>
  <c r="E52" i="305"/>
  <c r="E91" i="305"/>
  <c r="E80" i="305"/>
  <c r="G115" i="307" l="1"/>
  <c r="D115" i="307" s="1"/>
  <c r="G79" i="307"/>
  <c r="D79" i="307" s="1"/>
  <c r="G71" i="307"/>
  <c r="F71" i="307" s="1"/>
  <c r="G126" i="307"/>
  <c r="D126" i="307" s="1"/>
  <c r="F115" i="307" l="1"/>
  <c r="F79" i="307"/>
  <c r="D71" i="307"/>
  <c r="F126" i="307"/>
  <c r="J167" i="306"/>
  <c r="H101" i="306"/>
  <c r="I101" i="306" s="1"/>
  <c r="C51" i="6"/>
  <c r="C135" i="6"/>
  <c r="C158" i="6"/>
  <c r="C165" i="6"/>
  <c r="G81" i="6" l="1"/>
  <c r="D81" i="6" s="1"/>
  <c r="G153" i="6"/>
  <c r="F153" i="6" s="1"/>
  <c r="F81" i="6" l="1"/>
  <c r="D153" i="6"/>
  <c r="O132" i="71"/>
  <c r="N132" i="71" s="1"/>
  <c r="L132" i="71" l="1"/>
  <c r="D132" i="71"/>
  <c r="F132" i="71"/>
  <c r="H132" i="71"/>
  <c r="J132" i="71"/>
  <c r="O76" i="71"/>
  <c r="N76" i="71" s="1"/>
  <c r="O20" i="71"/>
  <c r="D20" i="71" s="1"/>
  <c r="L76" i="71" l="1"/>
  <c r="D76" i="71"/>
  <c r="F76" i="71"/>
  <c r="H76" i="71"/>
  <c r="J76" i="71"/>
  <c r="N20" i="71"/>
  <c r="L20" i="71"/>
  <c r="J20" i="71"/>
  <c r="H20" i="71"/>
  <c r="F20" i="71"/>
  <c r="O105" i="70"/>
  <c r="L105" i="70" s="1"/>
  <c r="O82" i="70"/>
  <c r="O70" i="70"/>
  <c r="L70" i="70" s="1"/>
  <c r="O118" i="70"/>
  <c r="L118" i="70" s="1"/>
  <c r="O14" i="70"/>
  <c r="O75" i="70"/>
  <c r="O106" i="70"/>
  <c r="H106" i="70" s="1"/>
  <c r="O108" i="70"/>
  <c r="O10" i="70"/>
  <c r="N105" i="70" l="1"/>
  <c r="D105" i="70"/>
  <c r="J105" i="70"/>
  <c r="F105" i="70"/>
  <c r="H105" i="70"/>
  <c r="H70" i="70"/>
  <c r="N70" i="70"/>
  <c r="F70" i="70"/>
  <c r="J70" i="70"/>
  <c r="D70" i="70"/>
  <c r="H118" i="70"/>
  <c r="N118" i="70"/>
  <c r="F118" i="70"/>
  <c r="J118" i="70"/>
  <c r="D118" i="70"/>
  <c r="F106" i="70"/>
  <c r="D106" i="70"/>
  <c r="J106" i="70"/>
  <c r="N106" i="70"/>
  <c r="L106" i="70"/>
  <c r="H86" i="306"/>
  <c r="I86" i="306" s="1"/>
  <c r="H155" i="306"/>
  <c r="I155" i="306" s="1"/>
  <c r="C22" i="309" l="1"/>
  <c r="C14" i="309" l="1"/>
  <c r="C24" i="309" l="1"/>
  <c r="H139" i="306"/>
  <c r="I139" i="306" s="1"/>
  <c r="H138" i="306"/>
  <c r="I138" i="306" s="1"/>
  <c r="H137" i="306"/>
  <c r="I137" i="306" s="1"/>
  <c r="H30" i="306"/>
  <c r="I30" i="306" s="1"/>
  <c r="H25" i="306"/>
  <c r="I25" i="306" s="1"/>
  <c r="O104" i="70"/>
  <c r="N104" i="70" s="1"/>
  <c r="O103" i="70"/>
  <c r="L103" i="70" s="1"/>
  <c r="O102" i="70"/>
  <c r="J102" i="70" s="1"/>
  <c r="O19" i="70"/>
  <c r="N19" i="70" s="1"/>
  <c r="O12" i="70"/>
  <c r="N12" i="70" s="1"/>
  <c r="O117" i="71"/>
  <c r="N117" i="71" s="1"/>
  <c r="O116" i="71"/>
  <c r="N116" i="71" s="1"/>
  <c r="O115" i="71"/>
  <c r="L115" i="71" s="1"/>
  <c r="O17" i="71"/>
  <c r="N17" i="71" s="1"/>
  <c r="O10" i="71"/>
  <c r="L10" i="71" s="1"/>
  <c r="G133" i="6"/>
  <c r="D133" i="6" s="1"/>
  <c r="G132" i="6"/>
  <c r="F132" i="6" s="1"/>
  <c r="G131" i="6"/>
  <c r="F131" i="6" s="1"/>
  <c r="G26" i="6"/>
  <c r="F26" i="6" s="1"/>
  <c r="G21" i="6"/>
  <c r="F21" i="6" s="1"/>
  <c r="G22" i="6"/>
  <c r="D22" i="6" s="1"/>
  <c r="G23" i="6"/>
  <c r="D23" i="6" s="1"/>
  <c r="G24" i="6"/>
  <c r="D24" i="6" s="1"/>
  <c r="G107" i="307"/>
  <c r="D107" i="307" s="1"/>
  <c r="G106" i="307"/>
  <c r="F106" i="307" s="1"/>
  <c r="G105" i="307"/>
  <c r="D105" i="307" s="1"/>
  <c r="G22" i="307"/>
  <c r="F22" i="307" s="1"/>
  <c r="G18" i="307"/>
  <c r="F18" i="307" s="1"/>
  <c r="E20" i="305"/>
  <c r="E17" i="305"/>
  <c r="E73" i="305"/>
  <c r="E72" i="305"/>
  <c r="F107" i="307" l="1"/>
  <c r="D106" i="307"/>
  <c r="D132" i="6"/>
  <c r="F23" i="6"/>
  <c r="F24" i="6"/>
  <c r="F133" i="6"/>
  <c r="F22" i="6"/>
  <c r="D131" i="6"/>
  <c r="F117" i="71"/>
  <c r="D117" i="71"/>
  <c r="H117" i="71"/>
  <c r="J117" i="71"/>
  <c r="L117" i="71"/>
  <c r="D17" i="71"/>
  <c r="F17" i="71"/>
  <c r="H17" i="71"/>
  <c r="J17" i="71"/>
  <c r="L19" i="70"/>
  <c r="D19" i="70"/>
  <c r="F19" i="70"/>
  <c r="H19" i="70"/>
  <c r="J19" i="70"/>
  <c r="H12" i="70"/>
  <c r="J12" i="70"/>
  <c r="L12" i="70"/>
  <c r="D12" i="70"/>
  <c r="F12" i="70"/>
  <c r="D103" i="70"/>
  <c r="F104" i="70"/>
  <c r="F102" i="70"/>
  <c r="H103" i="70"/>
  <c r="J104" i="70"/>
  <c r="D102" i="70"/>
  <c r="F103" i="70"/>
  <c r="H102" i="70"/>
  <c r="J103" i="70"/>
  <c r="L104" i="70"/>
  <c r="L102" i="70"/>
  <c r="N103" i="70"/>
  <c r="N102" i="70"/>
  <c r="D104" i="70"/>
  <c r="H104" i="70"/>
  <c r="N115" i="71"/>
  <c r="D116" i="71"/>
  <c r="F115" i="71"/>
  <c r="H116" i="71"/>
  <c r="D115" i="71"/>
  <c r="H115" i="71"/>
  <c r="J116" i="71"/>
  <c r="J115" i="71"/>
  <c r="L116" i="71"/>
  <c r="F116" i="71"/>
  <c r="L17" i="71"/>
  <c r="N10" i="71"/>
  <c r="H10" i="71"/>
  <c r="F10" i="71"/>
  <c r="J10" i="71"/>
  <c r="D10" i="71"/>
  <c r="D26" i="6"/>
  <c r="D21" i="6"/>
  <c r="F105" i="307"/>
  <c r="D22" i="307"/>
  <c r="D18" i="307"/>
  <c r="E136" i="307"/>
  <c r="C136" i="307"/>
  <c r="G135" i="307"/>
  <c r="F135" i="307" s="1"/>
  <c r="G134" i="307"/>
  <c r="D134" i="307" s="1"/>
  <c r="G133" i="307"/>
  <c r="F133" i="307" s="1"/>
  <c r="G132" i="307"/>
  <c r="F132" i="307" s="1"/>
  <c r="G131" i="307"/>
  <c r="G130" i="307"/>
  <c r="F130" i="307" s="1"/>
  <c r="E129" i="307"/>
  <c r="C129" i="307"/>
  <c r="G128" i="307"/>
  <c r="F128" i="307" s="1"/>
  <c r="G127" i="307"/>
  <c r="D127" i="307" s="1"/>
  <c r="G125" i="307"/>
  <c r="D125" i="307" s="1"/>
  <c r="G124" i="307"/>
  <c r="F124" i="307" s="1"/>
  <c r="G123" i="307"/>
  <c r="D123" i="307" s="1"/>
  <c r="G122" i="307"/>
  <c r="F122" i="307" s="1"/>
  <c r="G121" i="307"/>
  <c r="F121" i="307" s="1"/>
  <c r="G120" i="307"/>
  <c r="G119" i="307"/>
  <c r="F119" i="307" s="1"/>
  <c r="E118" i="307"/>
  <c r="C118" i="307"/>
  <c r="G117" i="307"/>
  <c r="F117" i="307" s="1"/>
  <c r="G116" i="307"/>
  <c r="F116" i="307" s="1"/>
  <c r="G114" i="307"/>
  <c r="D114" i="307" s="1"/>
  <c r="G113" i="307"/>
  <c r="F113" i="307" s="1"/>
  <c r="G112" i="307"/>
  <c r="F112" i="307" s="1"/>
  <c r="G111" i="307"/>
  <c r="F111" i="307" s="1"/>
  <c r="G110" i="307"/>
  <c r="F110" i="307" s="1"/>
  <c r="E109" i="307"/>
  <c r="C109" i="307"/>
  <c r="G108" i="307"/>
  <c r="D108" i="307" s="1"/>
  <c r="G104" i="307"/>
  <c r="G103" i="307"/>
  <c r="F103" i="307" s="1"/>
  <c r="C92" i="307"/>
  <c r="E91" i="307"/>
  <c r="C91" i="307"/>
  <c r="G90" i="307"/>
  <c r="F90" i="307" s="1"/>
  <c r="G89" i="307"/>
  <c r="F89" i="307" s="1"/>
  <c r="G88" i="307"/>
  <c r="D88" i="307" s="1"/>
  <c r="G87" i="307"/>
  <c r="D87" i="307" s="1"/>
  <c r="G86" i="307"/>
  <c r="D86" i="307" s="1"/>
  <c r="G85" i="307"/>
  <c r="F85" i="307" s="1"/>
  <c r="G84" i="307"/>
  <c r="D84" i="307" s="1"/>
  <c r="G83" i="307"/>
  <c r="F83" i="307" s="1"/>
  <c r="G82" i="307"/>
  <c r="F82" i="307" s="1"/>
  <c r="G81" i="307"/>
  <c r="D81" i="307" s="1"/>
  <c r="G80" i="307"/>
  <c r="D80" i="307" s="1"/>
  <c r="G78" i="307"/>
  <c r="F78" i="307" s="1"/>
  <c r="G77" i="307"/>
  <c r="D77" i="307" s="1"/>
  <c r="G76" i="307"/>
  <c r="F76" i="307" s="1"/>
  <c r="G75" i="307"/>
  <c r="F75" i="307" s="1"/>
  <c r="G74" i="307"/>
  <c r="F74" i="307" s="1"/>
  <c r="G73" i="307"/>
  <c r="F73" i="307" s="1"/>
  <c r="G72" i="307"/>
  <c r="F72" i="307" s="1"/>
  <c r="D72" i="307"/>
  <c r="G70" i="307"/>
  <c r="D70" i="307" s="1"/>
  <c r="G69" i="307"/>
  <c r="F69" i="307" s="1"/>
  <c r="G68" i="307"/>
  <c r="D68" i="307" s="1"/>
  <c r="E56" i="307"/>
  <c r="C56" i="307"/>
  <c r="G55" i="307"/>
  <c r="D55" i="307" s="1"/>
  <c r="G54" i="307"/>
  <c r="F54" i="307" s="1"/>
  <c r="G53" i="307"/>
  <c r="D53" i="307" s="1"/>
  <c r="G52" i="307"/>
  <c r="F52" i="307" s="1"/>
  <c r="G51" i="307"/>
  <c r="F51" i="307" s="1"/>
  <c r="G50" i="307"/>
  <c r="F50" i="307" s="1"/>
  <c r="G49" i="307"/>
  <c r="D49" i="307" s="1"/>
  <c r="G48" i="307"/>
  <c r="F48" i="307" s="1"/>
  <c r="G47" i="307"/>
  <c r="D47" i="307" s="1"/>
  <c r="G46" i="307"/>
  <c r="F46" i="307" s="1"/>
  <c r="G45" i="307"/>
  <c r="D45" i="307" s="1"/>
  <c r="G44" i="307"/>
  <c r="F44" i="307" s="1"/>
  <c r="G43" i="307"/>
  <c r="F43" i="307" s="1"/>
  <c r="E42" i="307"/>
  <c r="C42" i="307"/>
  <c r="G41" i="307"/>
  <c r="F41" i="307" s="1"/>
  <c r="G40" i="307"/>
  <c r="D40" i="307" s="1"/>
  <c r="G39" i="307"/>
  <c r="D39" i="307" s="1"/>
  <c r="G38" i="307"/>
  <c r="F38" i="307" s="1"/>
  <c r="G37" i="307"/>
  <c r="D37" i="307" s="1"/>
  <c r="G36" i="307"/>
  <c r="F36" i="307" s="1"/>
  <c r="G35" i="307"/>
  <c r="F35" i="307" s="1"/>
  <c r="G34" i="307"/>
  <c r="F34" i="307" s="1"/>
  <c r="G33" i="307"/>
  <c r="F33" i="307" s="1"/>
  <c r="G32" i="307"/>
  <c r="F32" i="307" s="1"/>
  <c r="G31" i="307"/>
  <c r="D31" i="307" s="1"/>
  <c r="E29" i="307"/>
  <c r="C29" i="307"/>
  <c r="G28" i="307"/>
  <c r="D28" i="307" s="1"/>
  <c r="G27" i="307"/>
  <c r="F27" i="307" s="1"/>
  <c r="G26" i="307"/>
  <c r="F26" i="307" s="1"/>
  <c r="G25" i="307"/>
  <c r="D25" i="307" s="1"/>
  <c r="G24" i="307"/>
  <c r="D24" i="307" s="1"/>
  <c r="G23" i="307"/>
  <c r="F23" i="307" s="1"/>
  <c r="G21" i="307"/>
  <c r="F21" i="307" s="1"/>
  <c r="G20" i="307"/>
  <c r="F20" i="307" s="1"/>
  <c r="G19" i="307"/>
  <c r="D19" i="307" s="1"/>
  <c r="G17" i="307"/>
  <c r="F17" i="307" s="1"/>
  <c r="E16" i="307"/>
  <c r="C16" i="307"/>
  <c r="G15" i="307"/>
  <c r="D15" i="307" s="1"/>
  <c r="G14" i="307"/>
  <c r="D14" i="307" s="1"/>
  <c r="G13" i="307"/>
  <c r="F13" i="307" s="1"/>
  <c r="G12" i="307"/>
  <c r="F12" i="307" s="1"/>
  <c r="G11" i="307"/>
  <c r="F11" i="307" s="1"/>
  <c r="G10" i="307"/>
  <c r="F10" i="307" s="1"/>
  <c r="G9" i="307"/>
  <c r="F9" i="307" s="1"/>
  <c r="F84" i="307" l="1"/>
  <c r="F134" i="307"/>
  <c r="F15" i="307"/>
  <c r="F40" i="307"/>
  <c r="F37" i="307"/>
  <c r="D124" i="307"/>
  <c r="F108" i="307"/>
  <c r="F81" i="307"/>
  <c r="F87" i="307"/>
  <c r="F47" i="307"/>
  <c r="F53" i="307"/>
  <c r="F28" i="307"/>
  <c r="E30" i="307"/>
  <c r="F25" i="307"/>
  <c r="F86" i="307"/>
  <c r="F77" i="307"/>
  <c r="D69" i="307"/>
  <c r="D32" i="307"/>
  <c r="D78" i="307"/>
  <c r="F127" i="307"/>
  <c r="F45" i="307"/>
  <c r="F19" i="307"/>
  <c r="F31" i="307"/>
  <c r="D110" i="307"/>
  <c r="C30" i="307"/>
  <c r="C137" i="307"/>
  <c r="D132" i="307"/>
  <c r="E137" i="307"/>
  <c r="D135" i="307"/>
  <c r="G136" i="307"/>
  <c r="D136" i="307" s="1"/>
  <c r="F123" i="307"/>
  <c r="G129" i="307"/>
  <c r="F129" i="307" s="1"/>
  <c r="D121" i="307"/>
  <c r="G118" i="307"/>
  <c r="D118" i="307" s="1"/>
  <c r="D113" i="307"/>
  <c r="D116" i="307"/>
  <c r="G109" i="307"/>
  <c r="F109" i="307" s="1"/>
  <c r="D75" i="307"/>
  <c r="G91" i="307"/>
  <c r="G92" i="307" s="1"/>
  <c r="F68" i="307"/>
  <c r="D89" i="307"/>
  <c r="E57" i="307"/>
  <c r="D50" i="307"/>
  <c r="F55" i="307"/>
  <c r="D48" i="307"/>
  <c r="D35" i="307"/>
  <c r="D38" i="307"/>
  <c r="C57" i="307"/>
  <c r="G42" i="307"/>
  <c r="F42" i="307" s="1"/>
  <c r="F39" i="307"/>
  <c r="D27" i="307"/>
  <c r="F24" i="307"/>
  <c r="D20" i="307"/>
  <c r="G29" i="307"/>
  <c r="D26" i="307"/>
  <c r="F14" i="307"/>
  <c r="D10" i="307"/>
  <c r="G16" i="307"/>
  <c r="D16" i="307" s="1"/>
  <c r="D13" i="307"/>
  <c r="D9" i="307"/>
  <c r="D12" i="307"/>
  <c r="D23" i="307"/>
  <c r="D34" i="307"/>
  <c r="D44" i="307"/>
  <c r="F49" i="307"/>
  <c r="D52" i="307"/>
  <c r="G56" i="307"/>
  <c r="F70" i="307"/>
  <c r="D74" i="307"/>
  <c r="F80" i="307"/>
  <c r="D83" i="307"/>
  <c r="F88" i="307"/>
  <c r="D90" i="307"/>
  <c r="D104" i="307"/>
  <c r="F114" i="307"/>
  <c r="D120" i="307"/>
  <c r="F125" i="307"/>
  <c r="D131" i="307"/>
  <c r="D17" i="307"/>
  <c r="F104" i="307"/>
  <c r="D112" i="307"/>
  <c r="F120" i="307"/>
  <c r="F131" i="307"/>
  <c r="D21" i="307"/>
  <c r="D33" i="307"/>
  <c r="D41" i="307"/>
  <c r="D43" i="307"/>
  <c r="D51" i="307"/>
  <c r="D73" i="307"/>
  <c r="D82" i="307"/>
  <c r="D103" i="307"/>
  <c r="D117" i="307"/>
  <c r="D119" i="307"/>
  <c r="D128" i="307"/>
  <c r="D130" i="307"/>
  <c r="D11" i="307"/>
  <c r="D36" i="307"/>
  <c r="D46" i="307"/>
  <c r="D54" i="307"/>
  <c r="D76" i="307"/>
  <c r="D85" i="307"/>
  <c r="D111" i="307"/>
  <c r="D122" i="307"/>
  <c r="D133" i="307"/>
  <c r="G57" i="307" l="1"/>
  <c r="D57" i="307" s="1"/>
  <c r="D42" i="307"/>
  <c r="G30" i="307"/>
  <c r="F30" i="307" s="1"/>
  <c r="F29" i="307"/>
  <c r="D29" i="307"/>
  <c r="C138" i="307"/>
  <c r="F136" i="307"/>
  <c r="D129" i="307"/>
  <c r="F118" i="307"/>
  <c r="G137" i="307"/>
  <c r="D109" i="307"/>
  <c r="F91" i="307"/>
  <c r="D91" i="307"/>
  <c r="F16" i="307"/>
  <c r="F56" i="307"/>
  <c r="D56" i="307"/>
  <c r="E92" i="307"/>
  <c r="F92" i="307" s="1"/>
  <c r="D92" i="307"/>
  <c r="F57" i="307" l="1"/>
  <c r="G138" i="307"/>
  <c r="D138" i="307" s="1"/>
  <c r="A140" i="307" s="1"/>
  <c r="D30" i="307"/>
  <c r="D137" i="307"/>
  <c r="F137" i="307"/>
  <c r="E138" i="307" l="1"/>
  <c r="F138" i="307" s="1"/>
  <c r="B140" i="307" s="1"/>
  <c r="B192" i="306"/>
  <c r="D190" i="306" s="1"/>
  <c r="J174" i="306"/>
  <c r="G174" i="306"/>
  <c r="F174" i="306"/>
  <c r="E174" i="306"/>
  <c r="D174" i="306"/>
  <c r="H173" i="306"/>
  <c r="I173" i="306" s="1"/>
  <c r="H172" i="306"/>
  <c r="I172" i="306" s="1"/>
  <c r="H171" i="306"/>
  <c r="I171" i="306" s="1"/>
  <c r="H170" i="306"/>
  <c r="I170" i="306" s="1"/>
  <c r="H169" i="306"/>
  <c r="I169" i="306" s="1"/>
  <c r="H168" i="306"/>
  <c r="I168" i="306" s="1"/>
  <c r="G167" i="306"/>
  <c r="F167" i="306"/>
  <c r="E167" i="306"/>
  <c r="D167" i="306"/>
  <c r="H166" i="306"/>
  <c r="I166" i="306" s="1"/>
  <c r="H165" i="306"/>
  <c r="I165" i="306" s="1"/>
  <c r="H164" i="306"/>
  <c r="I164" i="306" s="1"/>
  <c r="H163" i="306"/>
  <c r="I163" i="306" s="1"/>
  <c r="H162" i="306"/>
  <c r="I162" i="306" s="1"/>
  <c r="H161" i="306"/>
  <c r="I161" i="306" s="1"/>
  <c r="H160" i="306"/>
  <c r="I160" i="306" s="1"/>
  <c r="H159" i="306"/>
  <c r="I159" i="306" s="1"/>
  <c r="H158" i="306"/>
  <c r="I158" i="306" s="1"/>
  <c r="H157" i="306"/>
  <c r="I157" i="306" s="1"/>
  <c r="H156" i="306"/>
  <c r="I156" i="306" s="1"/>
  <c r="H154" i="306"/>
  <c r="I154" i="306" s="1"/>
  <c r="H153" i="306"/>
  <c r="I153" i="306" s="1"/>
  <c r="J152" i="306"/>
  <c r="G152" i="306"/>
  <c r="F152" i="306"/>
  <c r="E152" i="306"/>
  <c r="D152" i="306"/>
  <c r="H151" i="306"/>
  <c r="I151" i="306" s="1"/>
  <c r="H150" i="306"/>
  <c r="I150" i="306" s="1"/>
  <c r="H149" i="306"/>
  <c r="I149" i="306" s="1"/>
  <c r="H148" i="306"/>
  <c r="I148" i="306" s="1"/>
  <c r="H147" i="306"/>
  <c r="I147" i="306" s="1"/>
  <c r="H146" i="306"/>
  <c r="I146" i="306" s="1"/>
  <c r="H145" i="306"/>
  <c r="I145" i="306" s="1"/>
  <c r="H144" i="306"/>
  <c r="I144" i="306" s="1"/>
  <c r="H143" i="306"/>
  <c r="I143" i="306" s="1"/>
  <c r="H142" i="306"/>
  <c r="J141" i="306"/>
  <c r="G141" i="306"/>
  <c r="F141" i="306"/>
  <c r="E141" i="306"/>
  <c r="D141" i="306"/>
  <c r="H140" i="306"/>
  <c r="I140" i="306" s="1"/>
  <c r="H136" i="306"/>
  <c r="I136" i="306" s="1"/>
  <c r="H135" i="306"/>
  <c r="J124" i="306"/>
  <c r="J123" i="306"/>
  <c r="G123" i="306"/>
  <c r="G124" i="306" s="1"/>
  <c r="F123" i="306"/>
  <c r="F124" i="306" s="1"/>
  <c r="E123" i="306"/>
  <c r="E124" i="306" s="1"/>
  <c r="D123" i="306"/>
  <c r="D124" i="306" s="1"/>
  <c r="H122" i="306"/>
  <c r="I122" i="306" s="1"/>
  <c r="H121" i="306"/>
  <c r="I121" i="306" s="1"/>
  <c r="H120" i="306"/>
  <c r="I120" i="306" s="1"/>
  <c r="H119" i="306"/>
  <c r="I119" i="306" s="1"/>
  <c r="H118" i="306"/>
  <c r="I118" i="306" s="1"/>
  <c r="H117" i="306"/>
  <c r="I117" i="306" s="1"/>
  <c r="H116" i="306"/>
  <c r="I116" i="306" s="1"/>
  <c r="H115" i="306"/>
  <c r="I115" i="306" s="1"/>
  <c r="H114" i="306"/>
  <c r="I114" i="306" s="1"/>
  <c r="H113" i="306"/>
  <c r="I113" i="306" s="1"/>
  <c r="H112" i="306"/>
  <c r="I112" i="306" s="1"/>
  <c r="H111" i="306"/>
  <c r="I111" i="306" s="1"/>
  <c r="H110" i="306"/>
  <c r="I110" i="306" s="1"/>
  <c r="H109" i="306"/>
  <c r="I109" i="306" s="1"/>
  <c r="H108" i="306"/>
  <c r="I108" i="306" s="1"/>
  <c r="H107" i="306"/>
  <c r="I107" i="306" s="1"/>
  <c r="H106" i="306"/>
  <c r="I106" i="306" s="1"/>
  <c r="H105" i="306"/>
  <c r="I105" i="306" s="1"/>
  <c r="H104" i="306"/>
  <c r="I104" i="306" s="1"/>
  <c r="H103" i="306"/>
  <c r="I103" i="306" s="1"/>
  <c r="H102" i="306"/>
  <c r="I102" i="306" s="1"/>
  <c r="H100" i="306"/>
  <c r="I100" i="306" s="1"/>
  <c r="H99" i="306"/>
  <c r="I99" i="306" s="1"/>
  <c r="H98" i="306"/>
  <c r="I98" i="306" s="1"/>
  <c r="H97" i="306"/>
  <c r="I97" i="306" s="1"/>
  <c r="H96" i="306"/>
  <c r="I96" i="306" s="1"/>
  <c r="H95" i="306"/>
  <c r="I95" i="306" s="1"/>
  <c r="H94" i="306"/>
  <c r="I94" i="306" s="1"/>
  <c r="H93" i="306"/>
  <c r="I93" i="306" s="1"/>
  <c r="H92" i="306"/>
  <c r="I92" i="306" s="1"/>
  <c r="H91" i="306"/>
  <c r="I91" i="306" s="1"/>
  <c r="H90" i="306"/>
  <c r="I90" i="306" s="1"/>
  <c r="H89" i="306"/>
  <c r="I89" i="306" s="1"/>
  <c r="H88" i="306"/>
  <c r="I88" i="306" s="1"/>
  <c r="H87" i="306"/>
  <c r="I87" i="306" s="1"/>
  <c r="H85" i="306"/>
  <c r="I85" i="306" s="1"/>
  <c r="H84" i="306"/>
  <c r="I84" i="306" s="1"/>
  <c r="H83" i="306"/>
  <c r="I83" i="306" s="1"/>
  <c r="J73" i="306"/>
  <c r="G73" i="306"/>
  <c r="F73" i="306"/>
  <c r="E73" i="306"/>
  <c r="D73" i="306"/>
  <c r="H72" i="306"/>
  <c r="I72" i="306" s="1"/>
  <c r="H71" i="306"/>
  <c r="I71" i="306" s="1"/>
  <c r="H70" i="306"/>
  <c r="I70" i="306" s="1"/>
  <c r="H69" i="306"/>
  <c r="I69" i="306" s="1"/>
  <c r="H68" i="306"/>
  <c r="I68" i="306" s="1"/>
  <c r="H67" i="306"/>
  <c r="I67" i="306" s="1"/>
  <c r="H66" i="306"/>
  <c r="I66" i="306" s="1"/>
  <c r="H65" i="306"/>
  <c r="I65" i="306" s="1"/>
  <c r="H64" i="306"/>
  <c r="I64" i="306" s="1"/>
  <c r="H63" i="306"/>
  <c r="I63" i="306" s="1"/>
  <c r="H62" i="306"/>
  <c r="I62" i="306" s="1"/>
  <c r="H61" i="306"/>
  <c r="I61" i="306" s="1"/>
  <c r="H60" i="306"/>
  <c r="I60" i="306" s="1"/>
  <c r="H59" i="306"/>
  <c r="I59" i="306" s="1"/>
  <c r="H58" i="306"/>
  <c r="I58" i="306" s="1"/>
  <c r="H57" i="306"/>
  <c r="I57" i="306" s="1"/>
  <c r="H56" i="306"/>
  <c r="I56" i="306" s="1"/>
  <c r="J55" i="306"/>
  <c r="G55" i="306"/>
  <c r="F55" i="306"/>
  <c r="E55" i="306"/>
  <c r="D55" i="306"/>
  <c r="H54" i="306"/>
  <c r="I54" i="306" s="1"/>
  <c r="H53" i="306"/>
  <c r="I53" i="306" s="1"/>
  <c r="H52" i="306"/>
  <c r="I52" i="306" s="1"/>
  <c r="H51" i="306"/>
  <c r="I51" i="306" s="1"/>
  <c r="H50" i="306"/>
  <c r="I50" i="306" s="1"/>
  <c r="H49" i="306"/>
  <c r="I49" i="306" s="1"/>
  <c r="H48" i="306"/>
  <c r="I48" i="306" s="1"/>
  <c r="H47" i="306"/>
  <c r="I47" i="306" s="1"/>
  <c r="H46" i="306"/>
  <c r="I46" i="306" s="1"/>
  <c r="H45" i="306"/>
  <c r="I45" i="306" s="1"/>
  <c r="H44" i="306"/>
  <c r="I44" i="306" s="1"/>
  <c r="H43" i="306"/>
  <c r="I43" i="306" s="1"/>
  <c r="H42" i="306"/>
  <c r="I42" i="306" s="1"/>
  <c r="H41" i="306"/>
  <c r="H40" i="306"/>
  <c r="I40" i="306" s="1"/>
  <c r="J38" i="306"/>
  <c r="G38" i="306"/>
  <c r="F38" i="306"/>
  <c r="E38" i="306"/>
  <c r="D38" i="306"/>
  <c r="H37" i="306"/>
  <c r="I37" i="306" s="1"/>
  <c r="H36" i="306"/>
  <c r="I36" i="306" s="1"/>
  <c r="H35" i="306"/>
  <c r="I35" i="306" s="1"/>
  <c r="H34" i="306"/>
  <c r="I34" i="306" s="1"/>
  <c r="H33" i="306"/>
  <c r="I33" i="306" s="1"/>
  <c r="H32" i="306"/>
  <c r="I32" i="306" s="1"/>
  <c r="H31" i="306"/>
  <c r="I31" i="306" s="1"/>
  <c r="H29" i="306"/>
  <c r="I29" i="306" s="1"/>
  <c r="H28" i="306"/>
  <c r="I28" i="306" s="1"/>
  <c r="H27" i="306"/>
  <c r="I27" i="306" s="1"/>
  <c r="H26" i="306"/>
  <c r="I26" i="306" s="1"/>
  <c r="H24" i="306"/>
  <c r="I24" i="306" s="1"/>
  <c r="J23" i="306"/>
  <c r="G23" i="306"/>
  <c r="F23" i="306"/>
  <c r="E23" i="306"/>
  <c r="D23" i="306"/>
  <c r="H22" i="306"/>
  <c r="I22" i="306" s="1"/>
  <c r="H21" i="306"/>
  <c r="I21" i="306" s="1"/>
  <c r="H20" i="306"/>
  <c r="I20" i="306" s="1"/>
  <c r="H19" i="306"/>
  <c r="I19" i="306" s="1"/>
  <c r="H18" i="306"/>
  <c r="I18" i="306" s="1"/>
  <c r="H17" i="306"/>
  <c r="I17" i="306" s="1"/>
  <c r="H16" i="306"/>
  <c r="I16" i="306" s="1"/>
  <c r="H15" i="306"/>
  <c r="I15" i="306" s="1"/>
  <c r="H14" i="306"/>
  <c r="I14" i="306" s="1"/>
  <c r="H13" i="306"/>
  <c r="I13" i="306" s="1"/>
  <c r="H12" i="306"/>
  <c r="I12" i="306" s="1"/>
  <c r="D100" i="305"/>
  <c r="E99" i="305"/>
  <c r="E97" i="305"/>
  <c r="E96" i="305"/>
  <c r="E95" i="305"/>
  <c r="D94" i="305"/>
  <c r="E93" i="305"/>
  <c r="E92" i="305"/>
  <c r="E90" i="305"/>
  <c r="E89" i="305"/>
  <c r="E88" i="305"/>
  <c r="E87" i="305"/>
  <c r="E86" i="305"/>
  <c r="E85" i="305"/>
  <c r="D84" i="305"/>
  <c r="C84" i="305"/>
  <c r="E83" i="305"/>
  <c r="E82" i="305"/>
  <c r="E81" i="305"/>
  <c r="E79" i="305"/>
  <c r="E78" i="305"/>
  <c r="E76" i="305"/>
  <c r="D75" i="305"/>
  <c r="C75" i="305"/>
  <c r="E74" i="305"/>
  <c r="E71" i="305"/>
  <c r="D69" i="305"/>
  <c r="D70" i="305" s="1"/>
  <c r="C69" i="305"/>
  <c r="C70" i="305" s="1"/>
  <c r="E68" i="305"/>
  <c r="E66" i="305"/>
  <c r="E65" i="305"/>
  <c r="E64" i="305"/>
  <c r="E63" i="305"/>
  <c r="E62" i="305"/>
  <c r="E61" i="305"/>
  <c r="E60" i="305"/>
  <c r="E58" i="305"/>
  <c r="E57" i="305"/>
  <c r="E56" i="305"/>
  <c r="E54" i="305"/>
  <c r="E51" i="305"/>
  <c r="E50" i="305"/>
  <c r="E49" i="305"/>
  <c r="D47" i="305"/>
  <c r="C47" i="305"/>
  <c r="E46" i="305"/>
  <c r="E45" i="305"/>
  <c r="E44" i="305"/>
  <c r="E43" i="305"/>
  <c r="E42" i="305"/>
  <c r="E41" i="305"/>
  <c r="E40" i="305"/>
  <c r="E39" i="305"/>
  <c r="E38" i="305"/>
  <c r="E37" i="305"/>
  <c r="E36" i="305"/>
  <c r="E35" i="305"/>
  <c r="D34" i="305"/>
  <c r="C34" i="305"/>
  <c r="E33" i="305"/>
  <c r="E32" i="305"/>
  <c r="E31" i="305"/>
  <c r="E30" i="305"/>
  <c r="E29" i="305"/>
  <c r="E28" i="305"/>
  <c r="D26" i="305"/>
  <c r="C26" i="305"/>
  <c r="E25" i="305"/>
  <c r="E24" i="305"/>
  <c r="E23" i="305"/>
  <c r="E22" i="305"/>
  <c r="E21" i="305"/>
  <c r="E19" i="305"/>
  <c r="E18" i="305"/>
  <c r="E16" i="305"/>
  <c r="D15" i="305"/>
  <c r="E14" i="305"/>
  <c r="E12" i="305"/>
  <c r="E11" i="305"/>
  <c r="E10" i="305"/>
  <c r="E75" i="305" l="1"/>
  <c r="D48" i="305"/>
  <c r="D101" i="305"/>
  <c r="D27" i="305"/>
  <c r="C27" i="305"/>
  <c r="C48" i="305"/>
  <c r="C101" i="305"/>
  <c r="E100" i="305"/>
  <c r="F74" i="306"/>
  <c r="D191" i="306"/>
  <c r="J74" i="306"/>
  <c r="D39" i="306"/>
  <c r="E175" i="306"/>
  <c r="J175" i="306"/>
  <c r="E39" i="306"/>
  <c r="E94" i="305"/>
  <c r="E84" i="305"/>
  <c r="E70" i="305"/>
  <c r="E47" i="305"/>
  <c r="E26" i="305"/>
  <c r="E15" i="305"/>
  <c r="D175" i="306"/>
  <c r="H152" i="306"/>
  <c r="F175" i="306"/>
  <c r="G175" i="306"/>
  <c r="H141" i="306"/>
  <c r="E74" i="306"/>
  <c r="D74" i="306"/>
  <c r="G74" i="306"/>
  <c r="H55" i="306"/>
  <c r="J39" i="306"/>
  <c r="F39" i="306"/>
  <c r="G39" i="306"/>
  <c r="I38" i="306"/>
  <c r="I23" i="306"/>
  <c r="I73" i="306"/>
  <c r="I174" i="306"/>
  <c r="I123" i="306"/>
  <c r="I124" i="306" s="1"/>
  <c r="I167" i="306"/>
  <c r="H23" i="306"/>
  <c r="I41" i="306"/>
  <c r="I55" i="306" s="1"/>
  <c r="H73" i="306"/>
  <c r="H123" i="306"/>
  <c r="H124" i="306" s="1"/>
  <c r="I142" i="306"/>
  <c r="I152" i="306" s="1"/>
  <c r="H38" i="306"/>
  <c r="I135" i="306"/>
  <c r="I141" i="306" s="1"/>
  <c r="H167" i="306"/>
  <c r="H174" i="306"/>
  <c r="D102" i="305" l="1"/>
  <c r="E101" i="305"/>
  <c r="E48" i="305"/>
  <c r="E27" i="305"/>
  <c r="C102" i="305"/>
  <c r="F176" i="306"/>
  <c r="E176" i="306"/>
  <c r="J176" i="306"/>
  <c r="I39" i="306"/>
  <c r="D176" i="306"/>
  <c r="H175" i="306"/>
  <c r="I74" i="306"/>
  <c r="G176" i="306"/>
  <c r="H74" i="306"/>
  <c r="I175" i="306"/>
  <c r="H39" i="306"/>
  <c r="E102" i="305" l="1"/>
  <c r="I176" i="306"/>
  <c r="H176" i="306"/>
  <c r="E174" i="103" l="1"/>
  <c r="C174" i="103"/>
  <c r="D167" i="103"/>
  <c r="E152" i="103"/>
  <c r="E141" i="103"/>
  <c r="E124" i="103"/>
  <c r="E75" i="103"/>
  <c r="E57" i="103"/>
  <c r="D33" i="103"/>
  <c r="E18" i="103"/>
  <c r="E34" i="150"/>
  <c r="C152" i="103" l="1"/>
  <c r="D152" i="103"/>
  <c r="G96" i="6"/>
  <c r="F96" i="6" s="1"/>
  <c r="O91" i="71"/>
  <c r="N91" i="71" s="1"/>
  <c r="O83" i="70"/>
  <c r="L83" i="70" s="1"/>
  <c r="D91" i="71" l="1"/>
  <c r="H91" i="71"/>
  <c r="J91" i="71"/>
  <c r="F91" i="71"/>
  <c r="L91" i="71"/>
  <c r="N83" i="70"/>
  <c r="D83" i="70"/>
  <c r="F83" i="70"/>
  <c r="H83" i="70"/>
  <c r="J83" i="70"/>
  <c r="G29" i="6" l="1"/>
  <c r="F29" i="6" s="1"/>
  <c r="G101" i="6"/>
  <c r="D101" i="6" s="1"/>
  <c r="F101" i="6" l="1"/>
  <c r="D29" i="6"/>
  <c r="O21" i="71" l="1"/>
  <c r="L21" i="71" s="1"/>
  <c r="O22" i="70"/>
  <c r="L22" i="70" s="1"/>
  <c r="N21" i="71" l="1"/>
  <c r="D21" i="71"/>
  <c r="H21" i="71"/>
  <c r="J21" i="71"/>
  <c r="F21" i="71"/>
  <c r="N22" i="70"/>
  <c r="D22" i="70"/>
  <c r="H22" i="70"/>
  <c r="J22" i="70"/>
  <c r="F22" i="70"/>
  <c r="G97" i="6" l="1"/>
  <c r="F97" i="6" s="1"/>
  <c r="G149" i="6" l="1"/>
  <c r="F149" i="6" s="1"/>
  <c r="G148" i="6"/>
  <c r="F148" i="6" s="1"/>
  <c r="G147" i="6"/>
  <c r="D147" i="6" s="1"/>
  <c r="G99" i="6"/>
  <c r="F99" i="6" s="1"/>
  <c r="G93" i="6"/>
  <c r="D93" i="6" s="1"/>
  <c r="G87" i="6"/>
  <c r="D87" i="6" s="1"/>
  <c r="G79" i="6"/>
  <c r="D79" i="6" s="1"/>
  <c r="G80" i="6"/>
  <c r="F80" i="6" s="1"/>
  <c r="G61" i="6"/>
  <c r="D61" i="6" s="1"/>
  <c r="G45" i="6"/>
  <c r="F45" i="6" s="1"/>
  <c r="G44" i="6"/>
  <c r="F44" i="6" s="1"/>
  <c r="G42" i="6"/>
  <c r="F42" i="6" s="1"/>
  <c r="G38" i="6"/>
  <c r="D38" i="6" s="1"/>
  <c r="G10" i="6"/>
  <c r="D10" i="6" s="1"/>
  <c r="O8" i="71"/>
  <c r="L8" i="71" s="1"/>
  <c r="O74" i="71"/>
  <c r="H74" i="71" s="1"/>
  <c r="O73" i="71"/>
  <c r="O75" i="71"/>
  <c r="L75" i="71" s="1"/>
  <c r="O35" i="71"/>
  <c r="D35" i="71" s="1"/>
  <c r="O39" i="71"/>
  <c r="N39" i="71" s="1"/>
  <c r="O54" i="71"/>
  <c r="J54" i="71" s="1"/>
  <c r="O53" i="71"/>
  <c r="N53" i="71" s="1"/>
  <c r="O50" i="71"/>
  <c r="N50" i="71" s="1"/>
  <c r="O49" i="71"/>
  <c r="F49" i="71" s="1"/>
  <c r="O84" i="70"/>
  <c r="N84" i="70" s="1"/>
  <c r="O92" i="71"/>
  <c r="O82" i="71"/>
  <c r="L82" i="71" s="1"/>
  <c r="O87" i="71"/>
  <c r="L87" i="71" s="1"/>
  <c r="O94" i="71"/>
  <c r="L94" i="71" s="1"/>
  <c r="O96" i="71"/>
  <c r="L96" i="71" s="1"/>
  <c r="O136" i="71"/>
  <c r="N136" i="71" s="1"/>
  <c r="O135" i="71"/>
  <c r="L135" i="71" s="1"/>
  <c r="O134" i="71"/>
  <c r="J134" i="71" s="1"/>
  <c r="O122" i="70"/>
  <c r="J122" i="70" s="1"/>
  <c r="O121" i="70"/>
  <c r="H121" i="70" s="1"/>
  <c r="O120" i="70"/>
  <c r="F120" i="70" s="1"/>
  <c r="O88" i="70"/>
  <c r="L88" i="70" s="1"/>
  <c r="O86" i="70"/>
  <c r="L86" i="70" s="1"/>
  <c r="O80" i="70"/>
  <c r="L80" i="70" s="1"/>
  <c r="O76" i="70"/>
  <c r="L76" i="70" s="1"/>
  <c r="O68" i="70"/>
  <c r="L68" i="70" s="1"/>
  <c r="O69" i="70"/>
  <c r="L69" i="70" s="1"/>
  <c r="O49" i="70"/>
  <c r="L49" i="70" s="1"/>
  <c r="O53" i="70"/>
  <c r="L53" i="70" s="1"/>
  <c r="O52" i="70"/>
  <c r="J52" i="70" s="1"/>
  <c r="O38" i="70"/>
  <c r="N38" i="70" s="1"/>
  <c r="O35" i="70"/>
  <c r="J35" i="70" s="1"/>
  <c r="D10" i="70"/>
  <c r="L92" i="71" l="1"/>
  <c r="J92" i="71"/>
  <c r="N73" i="71"/>
  <c r="D44" i="6"/>
  <c r="F87" i="6"/>
  <c r="F147" i="6"/>
  <c r="D149" i="6"/>
  <c r="D148" i="6"/>
  <c r="F39" i="71"/>
  <c r="D39" i="71"/>
  <c r="N135" i="71"/>
  <c r="L134" i="71"/>
  <c r="D75" i="71"/>
  <c r="N75" i="71"/>
  <c r="F75" i="71"/>
  <c r="H75" i="71"/>
  <c r="J75" i="71"/>
  <c r="L74" i="71"/>
  <c r="D74" i="71"/>
  <c r="J74" i="71"/>
  <c r="N74" i="71"/>
  <c r="F74" i="71"/>
  <c r="L54" i="71"/>
  <c r="D54" i="71"/>
  <c r="N54" i="71"/>
  <c r="H54" i="71"/>
  <c r="F54" i="71"/>
  <c r="L49" i="71"/>
  <c r="J49" i="71"/>
  <c r="D49" i="71"/>
  <c r="N49" i="71"/>
  <c r="H49" i="71"/>
  <c r="J39" i="71"/>
  <c r="H39" i="71"/>
  <c r="L39" i="71"/>
  <c r="J35" i="71"/>
  <c r="L35" i="71"/>
  <c r="N35" i="71"/>
  <c r="F35" i="71"/>
  <c r="H35" i="71"/>
  <c r="F84" i="70"/>
  <c r="H84" i="70"/>
  <c r="D84" i="70"/>
  <c r="J84" i="70"/>
  <c r="L84" i="70"/>
  <c r="N53" i="70"/>
  <c r="N52" i="70"/>
  <c r="L52" i="70"/>
  <c r="N68" i="70"/>
  <c r="H120" i="70"/>
  <c r="L120" i="70"/>
  <c r="J120" i="70"/>
  <c r="L122" i="70"/>
  <c r="N122" i="70"/>
  <c r="N121" i="70"/>
  <c r="L121" i="70"/>
  <c r="J121" i="70"/>
  <c r="F10" i="70"/>
  <c r="H10" i="70"/>
  <c r="J10" i="70"/>
  <c r="N10" i="70"/>
  <c r="L10" i="70"/>
  <c r="D99" i="6"/>
  <c r="F93" i="6"/>
  <c r="F79" i="6"/>
  <c r="D80" i="6"/>
  <c r="F61" i="6"/>
  <c r="D45" i="6"/>
  <c r="D42" i="6"/>
  <c r="F38" i="6"/>
  <c r="F10" i="6"/>
  <c r="N8" i="71"/>
  <c r="D8" i="71"/>
  <c r="H8" i="71"/>
  <c r="J8" i="71"/>
  <c r="F8" i="71"/>
  <c r="F73" i="71"/>
  <c r="H73" i="71"/>
  <c r="D73" i="71"/>
  <c r="J73" i="71"/>
  <c r="L73" i="71"/>
  <c r="D53" i="71"/>
  <c r="F53" i="71"/>
  <c r="H53" i="71"/>
  <c r="J53" i="71"/>
  <c r="L53" i="71"/>
  <c r="D50" i="71"/>
  <c r="J50" i="71"/>
  <c r="F50" i="71"/>
  <c r="L50" i="71"/>
  <c r="H50" i="71"/>
  <c r="D92" i="71"/>
  <c r="F92" i="71"/>
  <c r="H92" i="71"/>
  <c r="N92" i="71"/>
  <c r="N82" i="71"/>
  <c r="F82" i="71"/>
  <c r="H82" i="71"/>
  <c r="J82" i="71"/>
  <c r="D82" i="71"/>
  <c r="N87" i="71"/>
  <c r="F87" i="71"/>
  <c r="D87" i="71"/>
  <c r="H87" i="71"/>
  <c r="J87" i="71"/>
  <c r="N94" i="71"/>
  <c r="H94" i="71"/>
  <c r="D94" i="71"/>
  <c r="F94" i="71"/>
  <c r="J94" i="71"/>
  <c r="F96" i="71"/>
  <c r="H96" i="71"/>
  <c r="J96" i="71"/>
  <c r="N96" i="71"/>
  <c r="D96" i="71"/>
  <c r="D135" i="71"/>
  <c r="H136" i="71"/>
  <c r="F134" i="71"/>
  <c r="H135" i="71"/>
  <c r="J136" i="71"/>
  <c r="D136" i="71"/>
  <c r="F136" i="71"/>
  <c r="D134" i="71"/>
  <c r="F135" i="71"/>
  <c r="H134" i="71"/>
  <c r="J135" i="71"/>
  <c r="L136" i="71"/>
  <c r="N134" i="71"/>
  <c r="N120" i="70"/>
  <c r="F122" i="70"/>
  <c r="D120" i="70"/>
  <c r="F121" i="70"/>
  <c r="H122" i="70"/>
  <c r="D122" i="70"/>
  <c r="D121" i="70"/>
  <c r="N88" i="70"/>
  <c r="D88" i="70"/>
  <c r="F88" i="70"/>
  <c r="J88" i="70"/>
  <c r="H88" i="70"/>
  <c r="N86" i="70"/>
  <c r="J86" i="70"/>
  <c r="D86" i="70"/>
  <c r="F86" i="70"/>
  <c r="H86" i="70"/>
  <c r="D80" i="70"/>
  <c r="J80" i="70"/>
  <c r="N80" i="70"/>
  <c r="F80" i="70"/>
  <c r="H80" i="70"/>
  <c r="N76" i="70"/>
  <c r="D76" i="70"/>
  <c r="F76" i="70"/>
  <c r="H76" i="70"/>
  <c r="J76" i="70"/>
  <c r="D68" i="70"/>
  <c r="F68" i="70"/>
  <c r="H68" i="70"/>
  <c r="J68" i="70"/>
  <c r="D69" i="70"/>
  <c r="J69" i="70"/>
  <c r="N69" i="70"/>
  <c r="F69" i="70"/>
  <c r="H69" i="70"/>
  <c r="N49" i="70"/>
  <c r="D49" i="70"/>
  <c r="H49" i="70"/>
  <c r="J49" i="70"/>
  <c r="F49" i="70"/>
  <c r="D53" i="70"/>
  <c r="F53" i="70"/>
  <c r="H53" i="70"/>
  <c r="H52" i="70"/>
  <c r="J53" i="70"/>
  <c r="D52" i="70"/>
  <c r="F52" i="70"/>
  <c r="F38" i="70"/>
  <c r="J38" i="70"/>
  <c r="L38" i="70"/>
  <c r="D38" i="70"/>
  <c r="H38" i="70"/>
  <c r="L35" i="70"/>
  <c r="N35" i="70"/>
  <c r="D35" i="70"/>
  <c r="F35" i="70"/>
  <c r="H35" i="70"/>
  <c r="E33" i="103" l="1"/>
  <c r="E165" i="6" l="1"/>
  <c r="G156" i="6"/>
  <c r="D156" i="6" s="1"/>
  <c r="F156" i="6" l="1"/>
  <c r="O130" i="71"/>
  <c r="N130" i="71" s="1"/>
  <c r="O116" i="70"/>
  <c r="L116" i="70" s="1"/>
  <c r="D130" i="71" l="1"/>
  <c r="F130" i="71"/>
  <c r="H130" i="71"/>
  <c r="J130" i="71"/>
  <c r="L130" i="71"/>
  <c r="D116" i="70"/>
  <c r="N116" i="70"/>
  <c r="F116" i="70"/>
  <c r="H116" i="70"/>
  <c r="J116" i="70"/>
  <c r="C141" i="103" l="1"/>
  <c r="C124" i="103"/>
  <c r="C57" i="103"/>
  <c r="D18" i="103"/>
  <c r="G141" i="6"/>
  <c r="E145" i="6"/>
  <c r="E117" i="6"/>
  <c r="E67" i="6"/>
  <c r="C34" i="6"/>
  <c r="G146" i="71"/>
  <c r="O46" i="71"/>
  <c r="C131" i="70"/>
  <c r="O94" i="70"/>
  <c r="O85" i="70"/>
  <c r="O78" i="70"/>
  <c r="O73" i="70"/>
  <c r="G104" i="6" l="1"/>
  <c r="F104" i="6" s="1"/>
  <c r="G36" i="6"/>
  <c r="G37" i="6"/>
  <c r="F37" i="6" s="1"/>
  <c r="G130" i="6"/>
  <c r="D130" i="6" s="1"/>
  <c r="D37" i="6" l="1"/>
  <c r="F36" i="6"/>
  <c r="D104" i="6"/>
  <c r="D36" i="6"/>
  <c r="F130" i="6"/>
  <c r="O15" i="71"/>
  <c r="O118" i="71"/>
  <c r="L118" i="71" s="1"/>
  <c r="O99" i="71"/>
  <c r="N99" i="71" s="1"/>
  <c r="O34" i="71"/>
  <c r="L34" i="71" s="1"/>
  <c r="O89" i="70"/>
  <c r="L89" i="70" s="1"/>
  <c r="O34" i="70"/>
  <c r="L34" i="70" s="1"/>
  <c r="O42" i="70"/>
  <c r="L42" i="70" s="1"/>
  <c r="O41" i="70"/>
  <c r="J41" i="70" s="1"/>
  <c r="O93" i="70"/>
  <c r="F118" i="71" l="1"/>
  <c r="H118" i="71"/>
  <c r="N118" i="71"/>
  <c r="D118" i="71"/>
  <c r="J118" i="71"/>
  <c r="F99" i="71"/>
  <c r="H99" i="71"/>
  <c r="J99" i="71"/>
  <c r="D99" i="71"/>
  <c r="L99" i="71"/>
  <c r="D34" i="71"/>
  <c r="N34" i="71"/>
  <c r="F34" i="71"/>
  <c r="H34" i="71"/>
  <c r="J34" i="71"/>
  <c r="N89" i="70"/>
  <c r="J89" i="70"/>
  <c r="D89" i="70"/>
  <c r="F89" i="70"/>
  <c r="H89" i="70"/>
  <c r="N34" i="70"/>
  <c r="D34" i="70"/>
  <c r="J34" i="70"/>
  <c r="F34" i="70"/>
  <c r="H34" i="70"/>
  <c r="L41" i="70"/>
  <c r="N41" i="70"/>
  <c r="N42" i="70"/>
  <c r="D42" i="70"/>
  <c r="D41" i="70"/>
  <c r="F42" i="70"/>
  <c r="F41" i="70"/>
  <c r="H42" i="70"/>
  <c r="H41" i="70"/>
  <c r="J42" i="70"/>
  <c r="G84" i="6" l="1"/>
  <c r="F84" i="6" s="1"/>
  <c r="G57" i="6"/>
  <c r="F57" i="6" s="1"/>
  <c r="G56" i="6"/>
  <c r="D56" i="6" s="1"/>
  <c r="G55" i="6"/>
  <c r="D55" i="6" s="1"/>
  <c r="G53" i="6"/>
  <c r="F53" i="6" s="1"/>
  <c r="G16" i="6"/>
  <c r="D16" i="6" s="1"/>
  <c r="O79" i="71"/>
  <c r="N79" i="71" s="1"/>
  <c r="N46" i="71"/>
  <c r="O44" i="71"/>
  <c r="L44" i="71" s="1"/>
  <c r="O41" i="71"/>
  <c r="O29" i="71"/>
  <c r="N29" i="71" s="1"/>
  <c r="N73" i="70"/>
  <c r="O45" i="70"/>
  <c r="L45" i="70" s="1"/>
  <c r="O43" i="70"/>
  <c r="F43" i="70" s="1"/>
  <c r="O40" i="70"/>
  <c r="D40" i="70" s="1"/>
  <c r="O30" i="70"/>
  <c r="N30" i="70" s="1"/>
  <c r="N41" i="71" l="1"/>
  <c r="F41" i="71"/>
  <c r="F16" i="6"/>
  <c r="D57" i="6"/>
  <c r="D79" i="71"/>
  <c r="F79" i="71"/>
  <c r="H79" i="71"/>
  <c r="L79" i="71"/>
  <c r="J79" i="71"/>
  <c r="D46" i="71"/>
  <c r="H46" i="71"/>
  <c r="F46" i="71"/>
  <c r="J46" i="71"/>
  <c r="L46" i="71"/>
  <c r="N40" i="70"/>
  <c r="F40" i="70"/>
  <c r="H43" i="70"/>
  <c r="H40" i="70"/>
  <c r="J43" i="70"/>
  <c r="J40" i="70"/>
  <c r="L43" i="70"/>
  <c r="L40" i="70"/>
  <c r="N43" i="70"/>
  <c r="D43" i="70"/>
  <c r="D84" i="6"/>
  <c r="F56" i="6"/>
  <c r="F55" i="6"/>
  <c r="D53" i="6"/>
  <c r="J44" i="71"/>
  <c r="N44" i="71"/>
  <c r="D44" i="71"/>
  <c r="F44" i="71"/>
  <c r="H44" i="71"/>
  <c r="H41" i="71"/>
  <c r="D41" i="71"/>
  <c r="J41" i="71"/>
  <c r="L41" i="71"/>
  <c r="J29" i="71"/>
  <c r="L29" i="71"/>
  <c r="D29" i="71"/>
  <c r="F29" i="71"/>
  <c r="H29" i="71"/>
  <c r="D73" i="70"/>
  <c r="F73" i="70"/>
  <c r="H73" i="70"/>
  <c r="J73" i="70"/>
  <c r="L73" i="70"/>
  <c r="N45" i="70"/>
  <c r="D45" i="70"/>
  <c r="F45" i="70"/>
  <c r="H45" i="70"/>
  <c r="J45" i="70"/>
  <c r="D30" i="70"/>
  <c r="H30" i="70"/>
  <c r="L30" i="70"/>
  <c r="F30" i="70"/>
  <c r="J30" i="70"/>
  <c r="O144" i="71" l="1"/>
  <c r="D144" i="71" s="1"/>
  <c r="O143" i="71"/>
  <c r="H143" i="71" s="1"/>
  <c r="O142" i="71"/>
  <c r="F142" i="71" s="1"/>
  <c r="O141" i="71"/>
  <c r="N141" i="71" s="1"/>
  <c r="O140" i="71"/>
  <c r="L140" i="71" s="1"/>
  <c r="O129" i="70"/>
  <c r="L129" i="70" s="1"/>
  <c r="O128" i="70"/>
  <c r="J128" i="70" s="1"/>
  <c r="O127" i="70"/>
  <c r="H127" i="70" s="1"/>
  <c r="O126" i="70"/>
  <c r="F126" i="70" s="1"/>
  <c r="O125" i="70"/>
  <c r="D125" i="70" s="1"/>
  <c r="L143" i="71" l="1"/>
  <c r="L142" i="71"/>
  <c r="H142" i="71"/>
  <c r="J127" i="70"/>
  <c r="N140" i="71"/>
  <c r="J142" i="71"/>
  <c r="N142" i="71"/>
  <c r="J143" i="71"/>
  <c r="N143" i="71"/>
  <c r="N144" i="71"/>
  <c r="L127" i="70"/>
  <c r="L128" i="70"/>
  <c r="H144" i="71"/>
  <c r="D142" i="71"/>
  <c r="F143" i="71"/>
  <c r="J144" i="71"/>
  <c r="F144" i="71"/>
  <c r="D143" i="71"/>
  <c r="L144" i="71"/>
  <c r="D141" i="71"/>
  <c r="D140" i="71"/>
  <c r="F141" i="71"/>
  <c r="F140" i="71"/>
  <c r="H141" i="71"/>
  <c r="H140" i="71"/>
  <c r="J141" i="71"/>
  <c r="J140" i="71"/>
  <c r="L141" i="71"/>
  <c r="L125" i="70"/>
  <c r="N125" i="70"/>
  <c r="J126" i="70"/>
  <c r="N127" i="70"/>
  <c r="H126" i="70"/>
  <c r="F125" i="70"/>
  <c r="L126" i="70"/>
  <c r="N128" i="70"/>
  <c r="J125" i="70"/>
  <c r="N129" i="70"/>
  <c r="H125" i="70"/>
  <c r="N126" i="70"/>
  <c r="D129" i="70"/>
  <c r="D127" i="70"/>
  <c r="F128" i="70"/>
  <c r="H129" i="70"/>
  <c r="D128" i="70"/>
  <c r="F129" i="70"/>
  <c r="D126" i="70"/>
  <c r="F127" i="70"/>
  <c r="H128" i="70"/>
  <c r="J129" i="70"/>
  <c r="D174" i="103"/>
  <c r="E167" i="103"/>
  <c r="D75" i="103"/>
  <c r="K146" i="71" l="1"/>
  <c r="M32" i="70"/>
  <c r="M99" i="70"/>
  <c r="I131" i="70"/>
  <c r="G99" i="70"/>
  <c r="O113" i="71" l="1"/>
  <c r="O138" i="71"/>
  <c r="N138" i="71" s="1"/>
  <c r="O137" i="71"/>
  <c r="N137" i="71" s="1"/>
  <c r="O139" i="71"/>
  <c r="D139" i="71" s="1"/>
  <c r="H138" i="71" l="1"/>
  <c r="J139" i="71"/>
  <c r="H139" i="71"/>
  <c r="N139" i="71"/>
  <c r="F139" i="71"/>
  <c r="L139" i="71"/>
  <c r="J138" i="71"/>
  <c r="F137" i="71"/>
  <c r="H137" i="71"/>
  <c r="J137" i="71"/>
  <c r="D138" i="71"/>
  <c r="L138" i="71"/>
  <c r="D137" i="71"/>
  <c r="L137" i="71"/>
  <c r="F138" i="71"/>
  <c r="G151" i="6" l="1"/>
  <c r="D151" i="6" s="1"/>
  <c r="G150" i="6"/>
  <c r="F150" i="6" s="1"/>
  <c r="G162" i="6"/>
  <c r="F162" i="6" s="1"/>
  <c r="G161" i="6"/>
  <c r="F161" i="6" s="1"/>
  <c r="O124" i="70"/>
  <c r="N124" i="70" s="1"/>
  <c r="O123" i="70"/>
  <c r="L123" i="70" s="1"/>
  <c r="D150" i="6" l="1"/>
  <c r="D162" i="6"/>
  <c r="F151" i="6"/>
  <c r="D161" i="6"/>
  <c r="N123" i="70"/>
  <c r="D124" i="70"/>
  <c r="D123" i="70"/>
  <c r="F124" i="70"/>
  <c r="L124" i="70"/>
  <c r="F123" i="70"/>
  <c r="H124" i="70"/>
  <c r="H123" i="70"/>
  <c r="J124" i="70"/>
  <c r="J123" i="70"/>
  <c r="G129" i="6"/>
  <c r="D129" i="6" l="1"/>
  <c r="F129" i="6"/>
  <c r="G116" i="6" l="1"/>
  <c r="G115" i="6"/>
  <c r="G114" i="6"/>
  <c r="G113" i="6"/>
  <c r="G112" i="6"/>
  <c r="G111" i="6"/>
  <c r="G110" i="6"/>
  <c r="G109" i="6"/>
  <c r="G108" i="6"/>
  <c r="G107" i="6"/>
  <c r="G106" i="6"/>
  <c r="G105" i="6"/>
  <c r="G103" i="6"/>
  <c r="G102" i="6"/>
  <c r="G100" i="6"/>
  <c r="G98" i="6"/>
  <c r="G95" i="6"/>
  <c r="G94" i="6"/>
  <c r="G92" i="6"/>
  <c r="G91" i="6"/>
  <c r="G90" i="6"/>
  <c r="G89" i="6"/>
  <c r="G88" i="6"/>
  <c r="G86" i="6"/>
  <c r="G85" i="6"/>
  <c r="G83" i="6"/>
  <c r="G82" i="6"/>
  <c r="G78" i="6"/>
  <c r="G117" i="6" l="1"/>
  <c r="G54" i="6" l="1"/>
  <c r="G58" i="6"/>
  <c r="G59" i="6"/>
  <c r="G60" i="6"/>
  <c r="G62" i="6"/>
  <c r="G63" i="6"/>
  <c r="G64" i="6"/>
  <c r="G65" i="6"/>
  <c r="G66" i="6"/>
  <c r="G39" i="6"/>
  <c r="G40" i="6"/>
  <c r="G41" i="6"/>
  <c r="G43" i="6"/>
  <c r="G46" i="6"/>
  <c r="G47" i="6"/>
  <c r="G48" i="6"/>
  <c r="G49" i="6"/>
  <c r="G50" i="6"/>
  <c r="G8" i="6"/>
  <c r="G9" i="6"/>
  <c r="D9" i="6" s="1"/>
  <c r="G11" i="6"/>
  <c r="G12" i="6"/>
  <c r="G13" i="6"/>
  <c r="G14" i="6"/>
  <c r="G15" i="6"/>
  <c r="G17" i="6"/>
  <c r="G18" i="6"/>
  <c r="G25" i="6"/>
  <c r="G27" i="6"/>
  <c r="G28" i="6"/>
  <c r="G30" i="6"/>
  <c r="G31" i="6"/>
  <c r="G32" i="6"/>
  <c r="G33" i="6"/>
  <c r="F109" i="6"/>
  <c r="G19" i="6" l="1"/>
  <c r="G51" i="6"/>
  <c r="D109" i="6"/>
  <c r="O119" i="71" l="1"/>
  <c r="O127" i="71"/>
  <c r="N127" i="71" s="1"/>
  <c r="O128" i="71"/>
  <c r="N128" i="71" s="1"/>
  <c r="O125" i="71"/>
  <c r="O124" i="71"/>
  <c r="H124" i="71" s="1"/>
  <c r="O104" i="71"/>
  <c r="N104" i="71" s="1"/>
  <c r="J125" i="71" l="1"/>
  <c r="H125" i="71"/>
  <c r="L124" i="71"/>
  <c r="N124" i="71"/>
  <c r="F124" i="71"/>
  <c r="J124" i="71"/>
  <c r="D124" i="71"/>
  <c r="L128" i="71"/>
  <c r="D128" i="71"/>
  <c r="F128" i="71"/>
  <c r="H128" i="71"/>
  <c r="J128" i="71"/>
  <c r="J127" i="71"/>
  <c r="H127" i="71"/>
  <c r="D127" i="71"/>
  <c r="L127" i="71"/>
  <c r="F127" i="71"/>
  <c r="F125" i="71"/>
  <c r="N125" i="71"/>
  <c r="L125" i="71"/>
  <c r="D125" i="71"/>
  <c r="H104" i="71"/>
  <c r="J104" i="71"/>
  <c r="D104" i="71"/>
  <c r="L104" i="71"/>
  <c r="F104" i="71"/>
  <c r="O111" i="70"/>
  <c r="J111" i="70" s="1"/>
  <c r="O112" i="70"/>
  <c r="H112" i="70" s="1"/>
  <c r="O114" i="70"/>
  <c r="L114" i="70" s="1"/>
  <c r="L94" i="70"/>
  <c r="N114" i="70" l="1"/>
  <c r="H114" i="70"/>
  <c r="D112" i="70"/>
  <c r="L112" i="70"/>
  <c r="D111" i="70"/>
  <c r="L111" i="70"/>
  <c r="J114" i="70"/>
  <c r="F112" i="70"/>
  <c r="N112" i="70"/>
  <c r="F111" i="70"/>
  <c r="N111" i="70"/>
  <c r="H111" i="70"/>
  <c r="F114" i="70"/>
  <c r="J112" i="70"/>
  <c r="D114" i="70"/>
  <c r="J94" i="70"/>
  <c r="N94" i="70"/>
  <c r="D94" i="70"/>
  <c r="F94" i="70"/>
  <c r="H94" i="70"/>
  <c r="G143" i="6" l="1"/>
  <c r="G142" i="6"/>
  <c r="D142" i="6" s="1"/>
  <c r="G140" i="6"/>
  <c r="D140" i="6" s="1"/>
  <c r="G139" i="6"/>
  <c r="F139" i="6" s="1"/>
  <c r="D143" i="6" l="1"/>
  <c r="F143" i="6"/>
  <c r="F142" i="6"/>
  <c r="F140" i="6"/>
  <c r="D139" i="6"/>
  <c r="D11" i="6" l="1"/>
  <c r="O16" i="71"/>
  <c r="L16" i="71" s="1"/>
  <c r="O18" i="70"/>
  <c r="L18" i="70" s="1"/>
  <c r="F11" i="6" l="1"/>
  <c r="N16" i="71"/>
  <c r="D16" i="71"/>
  <c r="H16" i="71"/>
  <c r="J16" i="71"/>
  <c r="F16" i="71"/>
  <c r="D18" i="70"/>
  <c r="H18" i="70"/>
  <c r="J18" i="70"/>
  <c r="N18" i="70"/>
  <c r="F18" i="70"/>
  <c r="N78" i="70" l="1"/>
  <c r="D78" i="70" l="1"/>
  <c r="F78" i="70"/>
  <c r="H78" i="70"/>
  <c r="J78" i="70"/>
  <c r="L78" i="70"/>
  <c r="O71" i="70"/>
  <c r="N71" i="70" s="1"/>
  <c r="J71" i="70" l="1"/>
  <c r="H71" i="70"/>
  <c r="F71" i="70"/>
  <c r="D71" i="70"/>
  <c r="L71" i="70"/>
  <c r="D57" i="103" l="1"/>
  <c r="F115" i="6" l="1"/>
  <c r="D115" i="6" l="1"/>
  <c r="O111" i="71"/>
  <c r="O97" i="70"/>
  <c r="L97" i="70" s="1"/>
  <c r="O110" i="71"/>
  <c r="N110" i="71" s="1"/>
  <c r="C63" i="71"/>
  <c r="F97" i="70" l="1"/>
  <c r="H97" i="70"/>
  <c r="N97" i="70"/>
  <c r="D110" i="71"/>
  <c r="H110" i="71"/>
  <c r="J110" i="71"/>
  <c r="J97" i="70"/>
  <c r="D97" i="70"/>
  <c r="L110" i="71"/>
  <c r="F110" i="71"/>
  <c r="O95" i="70"/>
  <c r="O98" i="70"/>
  <c r="N98" i="70" s="1"/>
  <c r="L95" i="70" l="1"/>
  <c r="H95" i="70"/>
  <c r="J95" i="70"/>
  <c r="H98" i="70"/>
  <c r="D95" i="70"/>
  <c r="F95" i="70"/>
  <c r="N95" i="70"/>
  <c r="D98" i="70"/>
  <c r="J98" i="70"/>
  <c r="L98" i="70"/>
  <c r="F98" i="70"/>
  <c r="G163" i="6" l="1"/>
  <c r="F163" i="6" s="1"/>
  <c r="G160" i="6"/>
  <c r="F160" i="6" s="1"/>
  <c r="G154" i="6"/>
  <c r="D154" i="6" s="1"/>
  <c r="D100" i="6"/>
  <c r="F95" i="6"/>
  <c r="F91" i="6"/>
  <c r="D85" i="6"/>
  <c r="F40" i="6"/>
  <c r="O133" i="71"/>
  <c r="N133" i="71" s="1"/>
  <c r="O95" i="71"/>
  <c r="O89" i="71"/>
  <c r="N89" i="71" s="1"/>
  <c r="O90" i="71"/>
  <c r="L90" i="71" s="1"/>
  <c r="O80" i="71"/>
  <c r="N80" i="71" s="1"/>
  <c r="O37" i="71"/>
  <c r="J37" i="71" s="1"/>
  <c r="O14" i="71"/>
  <c r="N14" i="71" s="1"/>
  <c r="O119" i="70"/>
  <c r="N119" i="70" s="1"/>
  <c r="N82" i="70"/>
  <c r="O87" i="70"/>
  <c r="N87" i="70" s="1"/>
  <c r="O81" i="70"/>
  <c r="N81" i="70" s="1"/>
  <c r="O74" i="70"/>
  <c r="N74" i="70" s="1"/>
  <c r="O37" i="70"/>
  <c r="L37" i="70" s="1"/>
  <c r="O16" i="70"/>
  <c r="N95" i="71" l="1"/>
  <c r="F95" i="71"/>
  <c r="N16" i="70"/>
  <c r="H16" i="70"/>
  <c r="D160" i="6"/>
  <c r="F154" i="6"/>
  <c r="D91" i="6"/>
  <c r="F100" i="6"/>
  <c r="D40" i="6"/>
  <c r="D163" i="6"/>
  <c r="F85" i="6"/>
  <c r="D95" i="71"/>
  <c r="D89" i="71"/>
  <c r="F89" i="71"/>
  <c r="H89" i="71"/>
  <c r="J95" i="71"/>
  <c r="D37" i="71"/>
  <c r="L89" i="71"/>
  <c r="H133" i="71"/>
  <c r="J89" i="71"/>
  <c r="H95" i="71"/>
  <c r="H14" i="71"/>
  <c r="D14" i="71"/>
  <c r="H74" i="70"/>
  <c r="J82" i="70"/>
  <c r="D16" i="70"/>
  <c r="D119" i="70"/>
  <c r="L87" i="70"/>
  <c r="L82" i="70"/>
  <c r="J119" i="70"/>
  <c r="N37" i="70"/>
  <c r="D82" i="70"/>
  <c r="L119" i="70"/>
  <c r="L16" i="70"/>
  <c r="H81" i="70"/>
  <c r="H87" i="70"/>
  <c r="D87" i="70"/>
  <c r="J81" i="70"/>
  <c r="J87" i="70"/>
  <c r="H82" i="70"/>
  <c r="H119" i="70"/>
  <c r="J133" i="71"/>
  <c r="D133" i="71"/>
  <c r="L133" i="71"/>
  <c r="F133" i="71"/>
  <c r="L95" i="71"/>
  <c r="J14" i="71"/>
  <c r="F37" i="71"/>
  <c r="F90" i="71"/>
  <c r="L14" i="71"/>
  <c r="L37" i="71"/>
  <c r="H90" i="71"/>
  <c r="N37" i="71"/>
  <c r="N90" i="71"/>
  <c r="J90" i="71"/>
  <c r="D90" i="71"/>
  <c r="H80" i="71"/>
  <c r="J80" i="71"/>
  <c r="D80" i="71"/>
  <c r="L80" i="71"/>
  <c r="F80" i="71"/>
  <c r="H37" i="71"/>
  <c r="F14" i="71"/>
  <c r="F119" i="70"/>
  <c r="F82" i="70"/>
  <c r="F37" i="70"/>
  <c r="J16" i="70"/>
  <c r="H37" i="70"/>
  <c r="D81" i="70"/>
  <c r="F87" i="70"/>
  <c r="L81" i="70"/>
  <c r="F81" i="70"/>
  <c r="J74" i="70"/>
  <c r="D74" i="70"/>
  <c r="L74" i="70"/>
  <c r="F74" i="70"/>
  <c r="J37" i="70"/>
  <c r="D37" i="70"/>
  <c r="F16" i="70"/>
  <c r="F113" i="6" l="1"/>
  <c r="F82" i="6"/>
  <c r="O77" i="71"/>
  <c r="N77" i="71" l="1"/>
  <c r="F77" i="71"/>
  <c r="H77" i="71"/>
  <c r="D77" i="71"/>
  <c r="J77" i="71"/>
  <c r="D113" i="6"/>
  <c r="L77" i="71"/>
  <c r="D82" i="6"/>
  <c r="F65" i="6"/>
  <c r="F47" i="6"/>
  <c r="F48" i="6"/>
  <c r="F60" i="6"/>
  <c r="F54" i="6"/>
  <c r="F14" i="6"/>
  <c r="F15" i="6"/>
  <c r="F17" i="6"/>
  <c r="O108" i="71"/>
  <c r="N108" i="71" s="1"/>
  <c r="O42" i="71"/>
  <c r="N42" i="71" s="1"/>
  <c r="O43" i="71"/>
  <c r="N43" i="71" s="1"/>
  <c r="O45" i="71"/>
  <c r="N45" i="71" s="1"/>
  <c r="O47" i="71"/>
  <c r="F47" i="71" s="1"/>
  <c r="O48" i="71"/>
  <c r="J48" i="71" s="1"/>
  <c r="O51" i="71"/>
  <c r="N51" i="71" s="1"/>
  <c r="O52" i="71"/>
  <c r="D52" i="71" s="1"/>
  <c r="O55" i="71"/>
  <c r="N55" i="71" s="1"/>
  <c r="O56" i="71"/>
  <c r="N56" i="71" s="1"/>
  <c r="O57" i="71"/>
  <c r="O58" i="71"/>
  <c r="L58" i="71" s="1"/>
  <c r="O59" i="71"/>
  <c r="O60" i="71"/>
  <c r="N60" i="71" s="1"/>
  <c r="O61" i="71"/>
  <c r="N61" i="71" s="1"/>
  <c r="F57" i="71" l="1"/>
  <c r="J57" i="71"/>
  <c r="D15" i="6"/>
  <c r="N48" i="71"/>
  <c r="D48" i="71"/>
  <c r="F48" i="71"/>
  <c r="L48" i="71"/>
  <c r="N59" i="71"/>
  <c r="L59" i="71"/>
  <c r="D58" i="71"/>
  <c r="F58" i="71"/>
  <c r="L52" i="71"/>
  <c r="F52" i="71"/>
  <c r="H52" i="71"/>
  <c r="J52" i="71"/>
  <c r="N52" i="71"/>
  <c r="D55" i="71"/>
  <c r="H55" i="71"/>
  <c r="D60" i="71"/>
  <c r="D59" i="71"/>
  <c r="N58" i="71"/>
  <c r="H58" i="71"/>
  <c r="J58" i="71"/>
  <c r="L55" i="71"/>
  <c r="H48" i="71"/>
  <c r="D45" i="71"/>
  <c r="D42" i="71"/>
  <c r="D56" i="71"/>
  <c r="J51" i="71"/>
  <c r="H59" i="71"/>
  <c r="J61" i="71"/>
  <c r="J43" i="71"/>
  <c r="F51" i="71"/>
  <c r="L61" i="71"/>
  <c r="L51" i="71"/>
  <c r="H61" i="71"/>
  <c r="H57" i="71"/>
  <c r="H51" i="71"/>
  <c r="H47" i="71"/>
  <c r="H43" i="71"/>
  <c r="J47" i="71"/>
  <c r="L60" i="71"/>
  <c r="L56" i="71"/>
  <c r="L45" i="71"/>
  <c r="L42" i="71"/>
  <c r="F61" i="71"/>
  <c r="F43" i="71"/>
  <c r="L57" i="71"/>
  <c r="L47" i="71"/>
  <c r="L43" i="71"/>
  <c r="N57" i="71"/>
  <c r="N47" i="71"/>
  <c r="D61" i="71"/>
  <c r="D57" i="71"/>
  <c r="D51" i="71"/>
  <c r="D47" i="71"/>
  <c r="D43" i="71"/>
  <c r="H60" i="71"/>
  <c r="H56" i="71"/>
  <c r="H45" i="71"/>
  <c r="H42" i="71"/>
  <c r="D48" i="6"/>
  <c r="D47" i="6"/>
  <c r="D14" i="6"/>
  <c r="F56" i="71"/>
  <c r="F60" i="71"/>
  <c r="F42" i="71"/>
  <c r="J60" i="71"/>
  <c r="J42" i="71"/>
  <c r="J56" i="71"/>
  <c r="F45" i="71"/>
  <c r="J45" i="71"/>
  <c r="F59" i="71"/>
  <c r="F55" i="71"/>
  <c r="J59" i="71"/>
  <c r="J55" i="71"/>
  <c r="D17" i="6"/>
  <c r="D65" i="6"/>
  <c r="D60" i="6"/>
  <c r="D54" i="6"/>
  <c r="F108" i="71"/>
  <c r="D108" i="71"/>
  <c r="J108" i="71"/>
  <c r="H108" i="71"/>
  <c r="L108" i="71"/>
  <c r="O27" i="71"/>
  <c r="N27" i="71" s="1"/>
  <c r="O28" i="71"/>
  <c r="N28" i="71" s="1"/>
  <c r="O30" i="71"/>
  <c r="N30" i="71" s="1"/>
  <c r="O96" i="70"/>
  <c r="N96" i="70" s="1"/>
  <c r="H30" i="71" l="1"/>
  <c r="L30" i="71"/>
  <c r="D30" i="71"/>
  <c r="F96" i="70"/>
  <c r="H96" i="70"/>
  <c r="J96" i="70"/>
  <c r="D96" i="70"/>
  <c r="L96" i="70"/>
  <c r="H27" i="71"/>
  <c r="H28" i="71"/>
  <c r="D27" i="71"/>
  <c r="D28" i="71"/>
  <c r="L28" i="71"/>
  <c r="L27" i="71"/>
  <c r="F28" i="71"/>
  <c r="J28" i="71"/>
  <c r="F30" i="71"/>
  <c r="F27" i="71"/>
  <c r="J30" i="71"/>
  <c r="J27" i="71"/>
  <c r="O48" i="70" l="1"/>
  <c r="N48" i="70" s="1"/>
  <c r="O55" i="70"/>
  <c r="N55" i="70" s="1"/>
  <c r="O56" i="70"/>
  <c r="N56" i="70" s="1"/>
  <c r="O31" i="70"/>
  <c r="N31" i="70" s="1"/>
  <c r="O29" i="70"/>
  <c r="D29" i="70" s="1"/>
  <c r="O28" i="70"/>
  <c r="D28" i="70" s="1"/>
  <c r="H56" i="70" l="1"/>
  <c r="L56" i="70"/>
  <c r="D56" i="70"/>
  <c r="H55" i="70"/>
  <c r="L55" i="70"/>
  <c r="D55" i="70"/>
  <c r="F56" i="70"/>
  <c r="J56" i="70"/>
  <c r="F55" i="70"/>
  <c r="J55" i="70"/>
  <c r="H48" i="70"/>
  <c r="D48" i="70"/>
  <c r="L48" i="70"/>
  <c r="F48" i="70"/>
  <c r="J48" i="70"/>
  <c r="D31" i="70"/>
  <c r="H31" i="70"/>
  <c r="L31" i="70"/>
  <c r="F31" i="70"/>
  <c r="J31" i="70"/>
  <c r="N28" i="70"/>
  <c r="L28" i="70"/>
  <c r="J28" i="70"/>
  <c r="H28" i="70"/>
  <c r="F28" i="70"/>
  <c r="N29" i="70"/>
  <c r="L29" i="70"/>
  <c r="J29" i="70"/>
  <c r="H29" i="70"/>
  <c r="F29" i="70"/>
  <c r="C18" i="103" l="1"/>
  <c r="C33" i="103"/>
  <c r="C75" i="103"/>
  <c r="C76" i="103" s="1"/>
  <c r="D124" i="103"/>
  <c r="C125" i="103"/>
  <c r="D125" i="103"/>
  <c r="E125" i="103"/>
  <c r="D141" i="103"/>
  <c r="E175" i="103"/>
  <c r="C167" i="103"/>
  <c r="E76" i="103" l="1"/>
  <c r="E34" i="103"/>
  <c r="D34" i="103"/>
  <c r="C175" i="103"/>
  <c r="C34" i="103"/>
  <c r="D76" i="103"/>
  <c r="D175" i="103"/>
  <c r="E176" i="103" l="1"/>
  <c r="C176" i="103"/>
  <c r="D176" i="103"/>
  <c r="E32" i="71" l="1"/>
  <c r="G32" i="71"/>
  <c r="I32" i="71"/>
  <c r="K32" i="71"/>
  <c r="M32" i="71"/>
  <c r="C32" i="71"/>
  <c r="C112" i="71"/>
  <c r="C146" i="71"/>
  <c r="O31" i="71" l="1"/>
  <c r="N31" i="71" s="1"/>
  <c r="H31" i="71" l="1"/>
  <c r="D31" i="71"/>
  <c r="L31" i="71"/>
  <c r="F31" i="71"/>
  <c r="J31" i="71"/>
  <c r="E158" i="6" l="1"/>
  <c r="C145" i="6"/>
  <c r="C117" i="6"/>
  <c r="F83" i="6"/>
  <c r="C67" i="6"/>
  <c r="E51" i="6"/>
  <c r="E34" i="6"/>
  <c r="C19" i="6"/>
  <c r="G63" i="71"/>
  <c r="G112" i="71"/>
  <c r="M146" i="71"/>
  <c r="E146" i="71"/>
  <c r="K131" i="70"/>
  <c r="I99" i="70"/>
  <c r="E99" i="70"/>
  <c r="E58" i="70"/>
  <c r="K32" i="70"/>
  <c r="E32" i="70"/>
  <c r="D83" i="6" l="1"/>
  <c r="K58" i="70"/>
  <c r="C58" i="70"/>
  <c r="G52" i="6" l="1"/>
  <c r="G67" i="6" s="1"/>
  <c r="F52" i="6" l="1"/>
  <c r="D52" i="6"/>
  <c r="F12" i="6"/>
  <c r="F105" i="6"/>
  <c r="F98" i="6"/>
  <c r="G155" i="6"/>
  <c r="F155" i="6" s="1"/>
  <c r="O100" i="71"/>
  <c r="N100" i="71" s="1"/>
  <c r="O93" i="71"/>
  <c r="N93" i="71" s="1"/>
  <c r="O90" i="70"/>
  <c r="N90" i="70" s="1"/>
  <c r="N85" i="70"/>
  <c r="O21" i="70"/>
  <c r="N21" i="70" l="1"/>
  <c r="L21" i="70"/>
  <c r="D155" i="6"/>
  <c r="D98" i="6"/>
  <c r="D105" i="6"/>
  <c r="D12" i="6"/>
  <c r="D100" i="71"/>
  <c r="H100" i="71"/>
  <c r="L100" i="71"/>
  <c r="F100" i="71"/>
  <c r="J100" i="71"/>
  <c r="D93" i="71"/>
  <c r="H93" i="71"/>
  <c r="L93" i="71"/>
  <c r="F93" i="71"/>
  <c r="J93" i="71"/>
  <c r="D90" i="70"/>
  <c r="H90" i="70"/>
  <c r="L90" i="70"/>
  <c r="F90" i="70"/>
  <c r="J90" i="70"/>
  <c r="D85" i="70"/>
  <c r="H85" i="70"/>
  <c r="L85" i="70"/>
  <c r="F85" i="70"/>
  <c r="J85" i="70"/>
  <c r="D21" i="70"/>
  <c r="H21" i="70"/>
  <c r="F21" i="70"/>
  <c r="J21" i="70"/>
  <c r="F141" i="6" l="1"/>
  <c r="F41" i="6"/>
  <c r="O126" i="71"/>
  <c r="N126" i="71" s="1"/>
  <c r="O38" i="71"/>
  <c r="O113" i="70"/>
  <c r="N113" i="70" s="1"/>
  <c r="N38" i="71" l="1"/>
  <c r="L38" i="71"/>
  <c r="D141" i="6"/>
  <c r="H126" i="71"/>
  <c r="D126" i="71"/>
  <c r="L126" i="71"/>
  <c r="D113" i="70"/>
  <c r="H113" i="70"/>
  <c r="D41" i="6"/>
  <c r="F126" i="71"/>
  <c r="J126" i="71"/>
  <c r="D38" i="71"/>
  <c r="H38" i="71"/>
  <c r="F38" i="71"/>
  <c r="L113" i="70"/>
  <c r="F113" i="70"/>
  <c r="J113" i="70"/>
  <c r="O23" i="71" l="1"/>
  <c r="O19" i="71"/>
  <c r="I146" i="71" l="1"/>
  <c r="O145" i="71"/>
  <c r="O131" i="71"/>
  <c r="N131" i="71" s="1"/>
  <c r="O129" i="71"/>
  <c r="N129" i="71" s="1"/>
  <c r="O123" i="71"/>
  <c r="N123" i="71" s="1"/>
  <c r="O122" i="71"/>
  <c r="O121" i="71"/>
  <c r="O120" i="71"/>
  <c r="N119" i="71"/>
  <c r="O114" i="71"/>
  <c r="H113" i="71"/>
  <c r="M112" i="71"/>
  <c r="K112" i="71"/>
  <c r="I112" i="71"/>
  <c r="E112" i="71"/>
  <c r="O109" i="71"/>
  <c r="J109" i="71" s="1"/>
  <c r="O107" i="71"/>
  <c r="N107" i="71" s="1"/>
  <c r="O106" i="71"/>
  <c r="N106" i="71" s="1"/>
  <c r="O105" i="71"/>
  <c r="N105" i="71" s="1"/>
  <c r="O103" i="71"/>
  <c r="N103" i="71" s="1"/>
  <c r="O102" i="71"/>
  <c r="N102" i="71" s="1"/>
  <c r="O101" i="71"/>
  <c r="N101" i="71" s="1"/>
  <c r="O98" i="71"/>
  <c r="N98" i="71" s="1"/>
  <c r="O97" i="71"/>
  <c r="N97" i="71" s="1"/>
  <c r="O88" i="71"/>
  <c r="N88" i="71" s="1"/>
  <c r="O86" i="71"/>
  <c r="O85" i="71"/>
  <c r="O84" i="71"/>
  <c r="N84" i="71" s="1"/>
  <c r="O83" i="71"/>
  <c r="O81" i="71"/>
  <c r="N81" i="71" s="1"/>
  <c r="O78" i="71"/>
  <c r="M63" i="71"/>
  <c r="K63" i="71"/>
  <c r="I63" i="71"/>
  <c r="E63" i="71"/>
  <c r="O62" i="71"/>
  <c r="N62" i="71" s="1"/>
  <c r="O40" i="71"/>
  <c r="O36" i="71"/>
  <c r="O33" i="71"/>
  <c r="O26" i="71"/>
  <c r="N26" i="71" s="1"/>
  <c r="O25" i="71"/>
  <c r="N25" i="71" s="1"/>
  <c r="O24" i="71"/>
  <c r="N23" i="71"/>
  <c r="O22" i="71"/>
  <c r="N22" i="71" s="1"/>
  <c r="N19" i="71"/>
  <c r="O18" i="71"/>
  <c r="N18" i="71" s="1"/>
  <c r="O13" i="71"/>
  <c r="O12" i="71"/>
  <c r="N12" i="71" s="1"/>
  <c r="O11" i="71"/>
  <c r="N11" i="71" s="1"/>
  <c r="O9" i="71"/>
  <c r="O7" i="71"/>
  <c r="M131" i="70"/>
  <c r="G131" i="70"/>
  <c r="E131" i="70"/>
  <c r="O130" i="70"/>
  <c r="O117" i="70"/>
  <c r="N117" i="70" s="1"/>
  <c r="O115" i="70"/>
  <c r="F115" i="70" s="1"/>
  <c r="O110" i="70"/>
  <c r="N110" i="70" s="1"/>
  <c r="O109" i="70"/>
  <c r="N109" i="70" s="1"/>
  <c r="N108" i="70"/>
  <c r="O107" i="70"/>
  <c r="N107" i="70" s="1"/>
  <c r="O101" i="70"/>
  <c r="N101" i="70" s="1"/>
  <c r="O100" i="70"/>
  <c r="K99" i="70"/>
  <c r="C99" i="70"/>
  <c r="N93" i="70"/>
  <c r="O92" i="70"/>
  <c r="N92" i="70" s="1"/>
  <c r="O91" i="70"/>
  <c r="N91" i="70" s="1"/>
  <c r="O79" i="70"/>
  <c r="N79" i="70" s="1"/>
  <c r="O77" i="70"/>
  <c r="N77" i="70" s="1"/>
  <c r="N75" i="70"/>
  <c r="O72" i="70"/>
  <c r="N72" i="70" s="1"/>
  <c r="O67" i="70"/>
  <c r="M58" i="70"/>
  <c r="I58" i="70"/>
  <c r="G58" i="70"/>
  <c r="O57" i="70"/>
  <c r="N57" i="70" s="1"/>
  <c r="O54" i="70"/>
  <c r="N54" i="70" s="1"/>
  <c r="O51" i="70"/>
  <c r="N51" i="70" s="1"/>
  <c r="O50" i="70"/>
  <c r="O47" i="70"/>
  <c r="N47" i="70" s="1"/>
  <c r="O46" i="70"/>
  <c r="N46" i="70" s="1"/>
  <c r="O44" i="70"/>
  <c r="N44" i="70" s="1"/>
  <c r="O39" i="70"/>
  <c r="N39" i="70" s="1"/>
  <c r="O36" i="70"/>
  <c r="N36" i="70" s="1"/>
  <c r="O33" i="70"/>
  <c r="I32" i="70"/>
  <c r="G32" i="70"/>
  <c r="C32" i="70"/>
  <c r="O27" i="70"/>
  <c r="O26" i="70"/>
  <c r="O25" i="70"/>
  <c r="O24" i="70"/>
  <c r="N24" i="70" s="1"/>
  <c r="O23" i="70"/>
  <c r="O20" i="70"/>
  <c r="N20" i="70" s="1"/>
  <c r="O17" i="70"/>
  <c r="N17" i="70" s="1"/>
  <c r="O15" i="70"/>
  <c r="N15" i="70" s="1"/>
  <c r="N14" i="70"/>
  <c r="O13" i="70"/>
  <c r="N13" i="70" s="1"/>
  <c r="O11" i="70"/>
  <c r="N11" i="70" s="1"/>
  <c r="O9" i="70"/>
  <c r="O146" i="71" l="1"/>
  <c r="O112" i="71"/>
  <c r="L112" i="71" s="1"/>
  <c r="O63" i="71"/>
  <c r="D7" i="71"/>
  <c r="O32" i="71"/>
  <c r="O131" i="70"/>
  <c r="D67" i="70"/>
  <c r="O99" i="70"/>
  <c r="O58" i="70"/>
  <c r="O32" i="70"/>
  <c r="N36" i="71"/>
  <c r="H36" i="71"/>
  <c r="J36" i="71"/>
  <c r="N122" i="71"/>
  <c r="L122" i="71"/>
  <c r="D33" i="70"/>
  <c r="J33" i="70"/>
  <c r="F33" i="70"/>
  <c r="H33" i="70"/>
  <c r="F130" i="70"/>
  <c r="H130" i="70"/>
  <c r="J130" i="70"/>
  <c r="N130" i="70"/>
  <c r="N13" i="71"/>
  <c r="H13" i="71"/>
  <c r="L13" i="71"/>
  <c r="J13" i="71"/>
  <c r="H15" i="71"/>
  <c r="J15" i="71"/>
  <c r="L15" i="71"/>
  <c r="N15" i="71"/>
  <c r="F15" i="71"/>
  <c r="C132" i="70"/>
  <c r="N114" i="71"/>
  <c r="M147" i="71"/>
  <c r="N33" i="70"/>
  <c r="D9" i="70"/>
  <c r="N23" i="70"/>
  <c r="J23" i="70"/>
  <c r="L23" i="70"/>
  <c r="N25" i="70"/>
  <c r="D25" i="70"/>
  <c r="N115" i="70"/>
  <c r="H115" i="70"/>
  <c r="J115" i="70"/>
  <c r="I132" i="70"/>
  <c r="N26" i="70"/>
  <c r="F26" i="70"/>
  <c r="N27" i="70"/>
  <c r="F27" i="70"/>
  <c r="N113" i="71"/>
  <c r="N78" i="71"/>
  <c r="D78" i="71"/>
  <c r="L33" i="71"/>
  <c r="N100" i="70"/>
  <c r="N67" i="70"/>
  <c r="N24" i="71"/>
  <c r="D24" i="71"/>
  <c r="N86" i="71"/>
  <c r="F86" i="71"/>
  <c r="H86" i="71"/>
  <c r="J85" i="71"/>
  <c r="N85" i="71"/>
  <c r="L85" i="71"/>
  <c r="N145" i="71"/>
  <c r="L145" i="71"/>
  <c r="N40" i="71"/>
  <c r="H40" i="71"/>
  <c r="N111" i="71"/>
  <c r="F111" i="71"/>
  <c r="N109" i="71"/>
  <c r="L109" i="71"/>
  <c r="N83" i="71"/>
  <c r="N121" i="71"/>
  <c r="H121" i="71"/>
  <c r="F121" i="71"/>
  <c r="N120" i="71"/>
  <c r="D120" i="71"/>
  <c r="N50" i="70"/>
  <c r="H50" i="70"/>
  <c r="L14" i="70"/>
  <c r="N9" i="70"/>
  <c r="H23" i="70"/>
  <c r="D26" i="71"/>
  <c r="D40" i="71"/>
  <c r="L40" i="71"/>
  <c r="H13" i="70"/>
  <c r="H103" i="71"/>
  <c r="N7" i="71"/>
  <c r="D13" i="70"/>
  <c r="L13" i="70"/>
  <c r="H27" i="70"/>
  <c r="D92" i="70"/>
  <c r="H9" i="71"/>
  <c r="D25" i="71"/>
  <c r="H123" i="71"/>
  <c r="F145" i="71"/>
  <c r="H120" i="71"/>
  <c r="H129" i="71"/>
  <c r="J145" i="71"/>
  <c r="H114" i="71"/>
  <c r="L120" i="71"/>
  <c r="D121" i="71"/>
  <c r="L121" i="71"/>
  <c r="H122" i="71"/>
  <c r="D123" i="71"/>
  <c r="L123" i="71"/>
  <c r="D113" i="71"/>
  <c r="L113" i="71"/>
  <c r="D114" i="71"/>
  <c r="L114" i="71"/>
  <c r="H119" i="71"/>
  <c r="F123" i="71"/>
  <c r="J123" i="71"/>
  <c r="D129" i="71"/>
  <c r="L129" i="71"/>
  <c r="H131" i="71"/>
  <c r="D145" i="71"/>
  <c r="H145" i="71"/>
  <c r="F114" i="71"/>
  <c r="J114" i="71"/>
  <c r="D119" i="71"/>
  <c r="L119" i="71"/>
  <c r="J121" i="71"/>
  <c r="D122" i="71"/>
  <c r="F129" i="71"/>
  <c r="J129" i="71"/>
  <c r="D131" i="71"/>
  <c r="L131" i="71"/>
  <c r="H84" i="71"/>
  <c r="H98" i="71"/>
  <c r="H78" i="71"/>
  <c r="H81" i="71"/>
  <c r="D86" i="71"/>
  <c r="L86" i="71"/>
  <c r="H88" i="71"/>
  <c r="H97" i="71"/>
  <c r="D103" i="71"/>
  <c r="L103" i="71"/>
  <c r="H105" i="71"/>
  <c r="H109" i="71"/>
  <c r="L78" i="71"/>
  <c r="D81" i="71"/>
  <c r="L81" i="71"/>
  <c r="H83" i="71"/>
  <c r="D84" i="71"/>
  <c r="L84" i="71"/>
  <c r="J86" i="71"/>
  <c r="D88" i="71"/>
  <c r="L88" i="71"/>
  <c r="D97" i="71"/>
  <c r="L97" i="71"/>
  <c r="D98" i="71"/>
  <c r="L98" i="71"/>
  <c r="H101" i="71"/>
  <c r="F103" i="71"/>
  <c r="J103" i="71"/>
  <c r="D105" i="71"/>
  <c r="L105" i="71"/>
  <c r="H106" i="71"/>
  <c r="H107" i="71"/>
  <c r="F84" i="71"/>
  <c r="J84" i="71"/>
  <c r="D85" i="71"/>
  <c r="F98" i="71"/>
  <c r="J98" i="71"/>
  <c r="D101" i="71"/>
  <c r="L101" i="71"/>
  <c r="H102" i="71"/>
  <c r="D107" i="71"/>
  <c r="L107" i="71"/>
  <c r="D109" i="71"/>
  <c r="H111" i="71"/>
  <c r="F81" i="71"/>
  <c r="J81" i="71"/>
  <c r="D83" i="71"/>
  <c r="L83" i="71"/>
  <c r="H85" i="71"/>
  <c r="F97" i="71"/>
  <c r="J97" i="71"/>
  <c r="F101" i="71"/>
  <c r="J101" i="71"/>
  <c r="D102" i="71"/>
  <c r="L102" i="71"/>
  <c r="F105" i="71"/>
  <c r="J105" i="71"/>
  <c r="D106" i="71"/>
  <c r="L106" i="71"/>
  <c r="F109" i="71"/>
  <c r="D111" i="71"/>
  <c r="L111" i="71"/>
  <c r="H33" i="71"/>
  <c r="H62" i="71"/>
  <c r="D33" i="71"/>
  <c r="D36" i="71"/>
  <c r="L36" i="71"/>
  <c r="F40" i="71"/>
  <c r="J40" i="71"/>
  <c r="D62" i="71"/>
  <c r="L62" i="71"/>
  <c r="F62" i="71"/>
  <c r="J62" i="71"/>
  <c r="F36" i="71"/>
  <c r="H7" i="71"/>
  <c r="H11" i="71"/>
  <c r="H25" i="71"/>
  <c r="L7" i="71"/>
  <c r="D9" i="71"/>
  <c r="L9" i="71"/>
  <c r="D15" i="71"/>
  <c r="H18" i="71"/>
  <c r="H26" i="71"/>
  <c r="D11" i="71"/>
  <c r="L11" i="71"/>
  <c r="H12" i="71"/>
  <c r="D18" i="71"/>
  <c r="L18" i="71"/>
  <c r="H19" i="71"/>
  <c r="H22" i="71"/>
  <c r="H23" i="71"/>
  <c r="F25" i="71"/>
  <c r="J25" i="71"/>
  <c r="L26" i="71"/>
  <c r="F9" i="71"/>
  <c r="J9" i="71"/>
  <c r="N9" i="71"/>
  <c r="F11" i="71"/>
  <c r="J11" i="71"/>
  <c r="D12" i="71"/>
  <c r="L12" i="71"/>
  <c r="D22" i="71"/>
  <c r="L22" i="71"/>
  <c r="D23" i="71"/>
  <c r="L23" i="71"/>
  <c r="H24" i="71"/>
  <c r="L25" i="71"/>
  <c r="F7" i="71"/>
  <c r="J7" i="71"/>
  <c r="F12" i="71"/>
  <c r="J12" i="71"/>
  <c r="D13" i="71"/>
  <c r="D19" i="71"/>
  <c r="L19" i="71"/>
  <c r="F23" i="71"/>
  <c r="J23" i="71"/>
  <c r="L24" i="71"/>
  <c r="F26" i="71"/>
  <c r="J26" i="71"/>
  <c r="H107" i="70"/>
  <c r="H108" i="70"/>
  <c r="H110" i="70"/>
  <c r="H100" i="70"/>
  <c r="H101" i="70"/>
  <c r="D107" i="70"/>
  <c r="L107" i="70"/>
  <c r="D108" i="70"/>
  <c r="L108" i="70"/>
  <c r="H109" i="70"/>
  <c r="D110" i="70"/>
  <c r="L110" i="70"/>
  <c r="D100" i="70"/>
  <c r="L100" i="70"/>
  <c r="D101" i="70"/>
  <c r="L101" i="70"/>
  <c r="F110" i="70"/>
  <c r="J110" i="70"/>
  <c r="D115" i="70"/>
  <c r="L115" i="70"/>
  <c r="H117" i="70"/>
  <c r="D130" i="70"/>
  <c r="L130" i="70"/>
  <c r="F101" i="70"/>
  <c r="J101" i="70"/>
  <c r="F108" i="70"/>
  <c r="J108" i="70"/>
  <c r="D109" i="70"/>
  <c r="L109" i="70"/>
  <c r="D117" i="70"/>
  <c r="L117" i="70"/>
  <c r="H77" i="70"/>
  <c r="H91" i="70"/>
  <c r="H93" i="70"/>
  <c r="D77" i="70"/>
  <c r="L77" i="70"/>
  <c r="H79" i="70"/>
  <c r="H72" i="70"/>
  <c r="H75" i="70"/>
  <c r="H92" i="70"/>
  <c r="D93" i="70"/>
  <c r="L93" i="70"/>
  <c r="D72" i="70"/>
  <c r="L72" i="70"/>
  <c r="D75" i="70"/>
  <c r="L75" i="70"/>
  <c r="D91" i="70"/>
  <c r="L91" i="70"/>
  <c r="L92" i="70"/>
  <c r="F77" i="70"/>
  <c r="J77" i="70"/>
  <c r="D79" i="70"/>
  <c r="L79" i="70"/>
  <c r="F93" i="70"/>
  <c r="J93" i="70"/>
  <c r="H67" i="70"/>
  <c r="L67" i="70"/>
  <c r="F67" i="70"/>
  <c r="J67" i="70"/>
  <c r="F75" i="70"/>
  <c r="J75" i="70"/>
  <c r="F92" i="70"/>
  <c r="J92" i="70"/>
  <c r="H47" i="70"/>
  <c r="H36" i="70"/>
  <c r="H54" i="70"/>
  <c r="D47" i="70"/>
  <c r="L47" i="70"/>
  <c r="D57" i="70"/>
  <c r="L33" i="70"/>
  <c r="D36" i="70"/>
  <c r="L36" i="70"/>
  <c r="H39" i="70"/>
  <c r="H44" i="70"/>
  <c r="F47" i="70"/>
  <c r="J47" i="70"/>
  <c r="D50" i="70"/>
  <c r="L50" i="70"/>
  <c r="H51" i="70"/>
  <c r="D54" i="70"/>
  <c r="L54" i="70"/>
  <c r="H57" i="70"/>
  <c r="D44" i="70"/>
  <c r="L44" i="70"/>
  <c r="H46" i="70"/>
  <c r="F54" i="70"/>
  <c r="J54" i="70"/>
  <c r="F36" i="70"/>
  <c r="J36" i="70"/>
  <c r="D39" i="70"/>
  <c r="L39" i="70"/>
  <c r="F44" i="70"/>
  <c r="J44" i="70"/>
  <c r="D46" i="70"/>
  <c r="L46" i="70"/>
  <c r="F50" i="70"/>
  <c r="J50" i="70"/>
  <c r="D51" i="70"/>
  <c r="L51" i="70"/>
  <c r="L57" i="70"/>
  <c r="H20" i="70"/>
  <c r="D20" i="70"/>
  <c r="L20" i="70"/>
  <c r="D11" i="70"/>
  <c r="H15" i="70"/>
  <c r="F20" i="70"/>
  <c r="J20" i="70"/>
  <c r="D23" i="70"/>
  <c r="H24" i="70"/>
  <c r="H26" i="70"/>
  <c r="H11" i="70"/>
  <c r="L11" i="70"/>
  <c r="H14" i="70"/>
  <c r="H25" i="70"/>
  <c r="L25" i="70"/>
  <c r="F11" i="70"/>
  <c r="J11" i="70"/>
  <c r="F13" i="70"/>
  <c r="J13" i="70"/>
  <c r="D14" i="70"/>
  <c r="D15" i="70"/>
  <c r="L15" i="70"/>
  <c r="H17" i="70"/>
  <c r="F25" i="70"/>
  <c r="J25" i="70"/>
  <c r="D26" i="70"/>
  <c r="L26" i="70"/>
  <c r="D27" i="70"/>
  <c r="L27" i="70"/>
  <c r="F15" i="70"/>
  <c r="J15" i="70"/>
  <c r="D17" i="70"/>
  <c r="L17" i="70"/>
  <c r="F23" i="70"/>
  <c r="D24" i="70"/>
  <c r="L24" i="70"/>
  <c r="J27" i="70"/>
  <c r="E132" i="70"/>
  <c r="G132" i="70"/>
  <c r="K132" i="70"/>
  <c r="M132" i="70"/>
  <c r="H9" i="70"/>
  <c r="L9" i="70"/>
  <c r="F9" i="70"/>
  <c r="J9" i="70"/>
  <c r="F14" i="70"/>
  <c r="J14" i="70"/>
  <c r="F17" i="70"/>
  <c r="J17" i="70"/>
  <c r="F24" i="70"/>
  <c r="J24" i="70"/>
  <c r="J26" i="70"/>
  <c r="F39" i="70"/>
  <c r="J39" i="70"/>
  <c r="F46" i="70"/>
  <c r="J46" i="70"/>
  <c r="F51" i="70"/>
  <c r="J51" i="70"/>
  <c r="F57" i="70"/>
  <c r="J57" i="70"/>
  <c r="F72" i="70"/>
  <c r="J72" i="70"/>
  <c r="F79" i="70"/>
  <c r="J79" i="70"/>
  <c r="F91" i="70"/>
  <c r="J91" i="70"/>
  <c r="E147" i="71"/>
  <c r="I147" i="71"/>
  <c r="F100" i="70"/>
  <c r="J100" i="70"/>
  <c r="F107" i="70"/>
  <c r="J107" i="70"/>
  <c r="F109" i="70"/>
  <c r="J109" i="70"/>
  <c r="F117" i="70"/>
  <c r="J117" i="70"/>
  <c r="F18" i="71"/>
  <c r="J18" i="71"/>
  <c r="F19" i="71"/>
  <c r="J19" i="71"/>
  <c r="F22" i="71"/>
  <c r="J22" i="71"/>
  <c r="F24" i="71"/>
  <c r="J24" i="71"/>
  <c r="N33" i="71"/>
  <c r="J33" i="71"/>
  <c r="F33" i="71"/>
  <c r="C147" i="71"/>
  <c r="G147" i="71"/>
  <c r="K147" i="71"/>
  <c r="F78" i="71"/>
  <c r="J78" i="71"/>
  <c r="F83" i="71"/>
  <c r="J83" i="71"/>
  <c r="F85" i="71"/>
  <c r="F88" i="71"/>
  <c r="J88" i="71"/>
  <c r="F102" i="71"/>
  <c r="J102" i="71"/>
  <c r="F106" i="71"/>
  <c r="J106" i="71"/>
  <c r="F107" i="71"/>
  <c r="J107" i="71"/>
  <c r="J111" i="71"/>
  <c r="F113" i="71"/>
  <c r="J113" i="71"/>
  <c r="F119" i="71"/>
  <c r="J119" i="71"/>
  <c r="F120" i="71"/>
  <c r="J120" i="71"/>
  <c r="F122" i="71"/>
  <c r="J122" i="71"/>
  <c r="F131" i="71"/>
  <c r="J131" i="71"/>
  <c r="O147" i="71" l="1"/>
  <c r="N32" i="70"/>
  <c r="J32" i="70"/>
  <c r="F32" i="70"/>
  <c r="L32" i="70"/>
  <c r="H32" i="70"/>
  <c r="D32" i="70"/>
  <c r="N112" i="71"/>
  <c r="F112" i="71"/>
  <c r="J112" i="71"/>
  <c r="D112" i="71"/>
  <c r="H112" i="71"/>
  <c r="N146" i="71"/>
  <c r="L146" i="71"/>
  <c r="J146" i="71"/>
  <c r="H146" i="71"/>
  <c r="F146" i="71"/>
  <c r="D146" i="71"/>
  <c r="N32" i="71"/>
  <c r="L32" i="71"/>
  <c r="J32" i="71"/>
  <c r="H32" i="71"/>
  <c r="F32" i="71"/>
  <c r="D32" i="71"/>
  <c r="N99" i="70"/>
  <c r="L99" i="70"/>
  <c r="J99" i="70"/>
  <c r="H99" i="70"/>
  <c r="F99" i="70"/>
  <c r="D99" i="70"/>
  <c r="N58" i="70"/>
  <c r="L58" i="70"/>
  <c r="J58" i="70"/>
  <c r="H58" i="70"/>
  <c r="F58" i="70"/>
  <c r="D58" i="70"/>
  <c r="N63" i="71"/>
  <c r="L63" i="71"/>
  <c r="J63" i="71"/>
  <c r="H63" i="71"/>
  <c r="F63" i="71"/>
  <c r="D63" i="71"/>
  <c r="N131" i="70"/>
  <c r="L131" i="70"/>
  <c r="J131" i="70"/>
  <c r="H131" i="70"/>
  <c r="F131" i="70"/>
  <c r="D131" i="70"/>
  <c r="O132" i="70"/>
  <c r="N132" i="70" l="1"/>
  <c r="L132" i="70"/>
  <c r="J132" i="70"/>
  <c r="H132" i="70"/>
  <c r="F132" i="70"/>
  <c r="D132" i="70"/>
  <c r="N147" i="71"/>
  <c r="L147" i="71"/>
  <c r="J147" i="71"/>
  <c r="H147" i="71"/>
  <c r="F147" i="71"/>
  <c r="D147" i="71"/>
  <c r="F13" i="6" l="1"/>
  <c r="D13" i="6" l="1"/>
  <c r="F116" i="6" l="1"/>
  <c r="D116" i="6" l="1"/>
  <c r="F114" i="6" l="1"/>
  <c r="D114" i="6" l="1"/>
  <c r="D86" i="6" l="1"/>
  <c r="F88" i="6"/>
  <c r="F107" i="6"/>
  <c r="F86" i="6" l="1"/>
  <c r="D88" i="6"/>
  <c r="D107" i="6"/>
  <c r="G164" i="6" l="1"/>
  <c r="F164" i="6" s="1"/>
  <c r="G159" i="6"/>
  <c r="G157" i="6"/>
  <c r="F157" i="6" s="1"/>
  <c r="G152" i="6"/>
  <c r="F152" i="6" s="1"/>
  <c r="G146" i="6"/>
  <c r="G144" i="6"/>
  <c r="F144" i="6" s="1"/>
  <c r="G138" i="6"/>
  <c r="F138" i="6" s="1"/>
  <c r="G137" i="6"/>
  <c r="F137" i="6" s="1"/>
  <c r="G136" i="6"/>
  <c r="E135" i="6"/>
  <c r="G134" i="6"/>
  <c r="G135" i="6" s="1"/>
  <c r="C118" i="6"/>
  <c r="F112" i="6"/>
  <c r="F111" i="6"/>
  <c r="F108" i="6"/>
  <c r="F106" i="6"/>
  <c r="F103" i="6"/>
  <c r="F102" i="6"/>
  <c r="F94" i="6"/>
  <c r="F92" i="6"/>
  <c r="F90" i="6"/>
  <c r="F89" i="6"/>
  <c r="F66" i="6"/>
  <c r="F64" i="6"/>
  <c r="F63" i="6"/>
  <c r="F62" i="6"/>
  <c r="F59" i="6"/>
  <c r="F58" i="6"/>
  <c r="F50" i="6"/>
  <c r="F49" i="6"/>
  <c r="F43" i="6"/>
  <c r="F39" i="6"/>
  <c r="F33" i="6"/>
  <c r="F32" i="6"/>
  <c r="F31" i="6"/>
  <c r="F30" i="6"/>
  <c r="F28" i="6"/>
  <c r="F27" i="6"/>
  <c r="F25" i="6"/>
  <c r="G20" i="6"/>
  <c r="G34" i="6" s="1"/>
  <c r="E19" i="6"/>
  <c r="F18" i="6"/>
  <c r="F8" i="6"/>
  <c r="G165" i="6" l="1"/>
  <c r="D165" i="6" s="1"/>
  <c r="G145" i="6"/>
  <c r="F145" i="6" s="1"/>
  <c r="G158" i="6"/>
  <c r="F158" i="6" s="1"/>
  <c r="D136" i="6"/>
  <c r="F134" i="6"/>
  <c r="F78" i="6"/>
  <c r="F117" i="6"/>
  <c r="D67" i="6"/>
  <c r="F9" i="6"/>
  <c r="F19" i="6"/>
  <c r="F46" i="6"/>
  <c r="D51" i="6"/>
  <c r="D34" i="6"/>
  <c r="E68" i="6"/>
  <c r="E35" i="6"/>
  <c r="F110" i="6"/>
  <c r="D110" i="6"/>
  <c r="D50" i="6"/>
  <c r="E166" i="6"/>
  <c r="D30" i="6"/>
  <c r="D103" i="6"/>
  <c r="D27" i="6"/>
  <c r="D28" i="6"/>
  <c r="D66" i="6"/>
  <c r="D92" i="6"/>
  <c r="D137" i="6"/>
  <c r="D138" i="6"/>
  <c r="C35" i="6"/>
  <c r="F136" i="6"/>
  <c r="D32" i="6"/>
  <c r="D164" i="6"/>
  <c r="D159" i="6"/>
  <c r="D152" i="6"/>
  <c r="D157" i="6"/>
  <c r="D146" i="6"/>
  <c r="D144" i="6"/>
  <c r="C166" i="6"/>
  <c r="D134" i="6"/>
  <c r="F135" i="6"/>
  <c r="D78" i="6"/>
  <c r="D89" i="6"/>
  <c r="D94" i="6"/>
  <c r="D102" i="6"/>
  <c r="D106" i="6"/>
  <c r="D111" i="6"/>
  <c r="D90" i="6"/>
  <c r="D108" i="6"/>
  <c r="D112" i="6"/>
  <c r="D58" i="6"/>
  <c r="D59" i="6"/>
  <c r="D62" i="6"/>
  <c r="D63" i="6"/>
  <c r="D64" i="6"/>
  <c r="D43" i="6"/>
  <c r="D46" i="6"/>
  <c r="C68" i="6"/>
  <c r="D39" i="6"/>
  <c r="D49" i="6"/>
  <c r="D31" i="6"/>
  <c r="D25" i="6"/>
  <c r="D20" i="6"/>
  <c r="D33" i="6"/>
  <c r="D8" i="6"/>
  <c r="D18" i="6"/>
  <c r="F20" i="6"/>
  <c r="F146" i="6"/>
  <c r="F159" i="6"/>
  <c r="D158" i="6" l="1"/>
  <c r="F34" i="6"/>
  <c r="D145" i="6"/>
  <c r="G118" i="6"/>
  <c r="E118" i="6" s="1"/>
  <c r="F118" i="6" s="1"/>
  <c r="D19" i="6"/>
  <c r="F51" i="6"/>
  <c r="D117" i="6"/>
  <c r="F67" i="6"/>
  <c r="G35" i="6"/>
  <c r="D135" i="6"/>
  <c r="G166" i="6"/>
  <c r="F166" i="6" s="1"/>
  <c r="G68" i="6"/>
  <c r="D68" i="6" s="1"/>
  <c r="F165" i="6"/>
  <c r="C167" i="6"/>
  <c r="G167" i="6" l="1"/>
  <c r="E167" i="6" s="1"/>
  <c r="F167" i="6" s="1"/>
  <c r="F35" i="6"/>
  <c r="D118" i="6"/>
  <c r="F68" i="6"/>
  <c r="D166" i="6"/>
  <c r="D35" i="6"/>
  <c r="D167" i="6" l="1"/>
  <c r="A169" i="6" s="1"/>
  <c r="B169" i="6" l="1"/>
</calcChain>
</file>

<file path=xl/sharedStrings.xml><?xml version="1.0" encoding="utf-8"?>
<sst xmlns="http://schemas.openxmlformats.org/spreadsheetml/2006/main" count="5335" uniqueCount="796">
  <si>
    <t>Weiterbildungs-
studierende
1. Semester</t>
  </si>
  <si>
    <t>Fachbereich Maschinenbau - Automatisierungstechnik</t>
  </si>
  <si>
    <t>Studiengang</t>
  </si>
  <si>
    <t>1. Semester</t>
  </si>
  <si>
    <t>Maschinenbau</t>
  </si>
  <si>
    <t>ISERLOHN</t>
  </si>
  <si>
    <t>Elektrotechnik</t>
  </si>
  <si>
    <t>HAGEN</t>
  </si>
  <si>
    <t>GESAMT</t>
  </si>
  <si>
    <t>1.-6. Semester</t>
  </si>
  <si>
    <t>7. Semester</t>
  </si>
  <si>
    <t>8. Semester</t>
  </si>
  <si>
    <t>9. Semester</t>
  </si>
  <si>
    <t>10. Semester</t>
  </si>
  <si>
    <t>Gesamt</t>
  </si>
  <si>
    <t>abs.</t>
  </si>
  <si>
    <t>%</t>
  </si>
  <si>
    <t>(=100%)</t>
  </si>
  <si>
    <t>männlich</t>
  </si>
  <si>
    <t>weiblich</t>
  </si>
  <si>
    <t>Summe</t>
  </si>
  <si>
    <t xml:space="preserve">GESAMT </t>
  </si>
  <si>
    <t>Soest</t>
  </si>
  <si>
    <t>Hagen</t>
  </si>
  <si>
    <t>Mechatronik</t>
  </si>
  <si>
    <t>Wirtschaftsingenieurwesen</t>
  </si>
  <si>
    <t>Verbundstudiengang Maschinenbau</t>
  </si>
  <si>
    <t>Meschede</t>
  </si>
  <si>
    <t>Agrarwirtschaft</t>
  </si>
  <si>
    <t>Quelle: Fachhochschule Südwestfalen</t>
  </si>
  <si>
    <t>Bio- und Nanotechnologien</t>
  </si>
  <si>
    <t>Verbundstudiengang Elektrotechnik</t>
  </si>
  <si>
    <t>Verbundstudiengang Mechatronik</t>
  </si>
  <si>
    <t>Wirtschaft</t>
  </si>
  <si>
    <t>Iserlohn</t>
  </si>
  <si>
    <t>MESCHEDE</t>
  </si>
  <si>
    <t>SOEST</t>
  </si>
  <si>
    <t xml:space="preserve">Quelle: Fachhochschule Südwestfalen </t>
  </si>
  <si>
    <t>Automotive</t>
  </si>
  <si>
    <t>Abschluss</t>
  </si>
  <si>
    <t>BA</t>
  </si>
  <si>
    <t>MA</t>
  </si>
  <si>
    <t xml:space="preserve">Bio- und Nanotechnologien </t>
  </si>
  <si>
    <t xml:space="preserve">Maschinenbau </t>
  </si>
  <si>
    <t xml:space="preserve">Wirtschaft </t>
  </si>
  <si>
    <t xml:space="preserve">Wirtschaftsingenieurwesen </t>
  </si>
  <si>
    <t>Weiterb. Verbundstudiengang TBW</t>
  </si>
  <si>
    <t>Ab-
schluss **</t>
  </si>
  <si>
    <t>Ab-
schluss
**</t>
  </si>
  <si>
    <t>Fachbereich Informatik und
Naturwissenschaften</t>
  </si>
  <si>
    <t>Fachbereich Maschinenbau</t>
  </si>
  <si>
    <t>Fachbereich Ingenieur- und
Wirtschaftswissenschaften</t>
  </si>
  <si>
    <t>Fachbereich Agrarwirtschaft</t>
  </si>
  <si>
    <t>Fachbereich
Elektrische Energietechnik</t>
  </si>
  <si>
    <t>Fachbereich Maschinenbau-Automatisierungstechnik</t>
  </si>
  <si>
    <t>Standort Soest</t>
  </si>
  <si>
    <t>Standort Meschede</t>
  </si>
  <si>
    <t>STUDIERENDE im 1. bis 6. Fachsemester</t>
  </si>
  <si>
    <t>2. Semester</t>
  </si>
  <si>
    <t>3. Semester</t>
  </si>
  <si>
    <t>4. Semester</t>
  </si>
  <si>
    <t>5. Semester</t>
  </si>
  <si>
    <t>6. Semester</t>
  </si>
  <si>
    <t>Standort Iserlohn</t>
  </si>
  <si>
    <t>Standort Hagen</t>
  </si>
  <si>
    <t>absolut</t>
  </si>
  <si>
    <t>in %</t>
  </si>
  <si>
    <t>Bachelor</t>
  </si>
  <si>
    <t>Master</t>
  </si>
  <si>
    <t>Fachbereich Elektrische Energietechnik</t>
  </si>
  <si>
    <t>Tabelle 3</t>
  </si>
  <si>
    <t>Tabelle 4</t>
  </si>
  <si>
    <t>Tabelle 5</t>
  </si>
  <si>
    <t>Tabelle 9</t>
  </si>
  <si>
    <t>Tabelle 10</t>
  </si>
  <si>
    <t>Tabelle 11</t>
  </si>
  <si>
    <t>Tabelle 12</t>
  </si>
  <si>
    <t>Tabelle 13</t>
  </si>
  <si>
    <t>Tabelle 14</t>
  </si>
  <si>
    <t>Tabelle 16</t>
  </si>
  <si>
    <t>Tabelle 17</t>
  </si>
  <si>
    <t>Tabelle 18</t>
  </si>
  <si>
    <t>Gesamtzahlen Studierende nach Studiengängen</t>
  </si>
  <si>
    <t>Studierende nach Studiengängen und Fachsemestern: Semester 1 - 6</t>
  </si>
  <si>
    <t xml:space="preserve">Gesamtzahlen Studierende im 1. Fachsemester nach Studiengängen </t>
  </si>
  <si>
    <t>Ausländische Studierende nach Nationalität und Fachbereichen</t>
  </si>
  <si>
    <t xml:space="preserve">Austauschstudierende nach Studiengängen </t>
  </si>
  <si>
    <t>(Fortsetzung)</t>
  </si>
  <si>
    <t>Bitte Fußnoten Seite 2 beachten</t>
  </si>
  <si>
    <t>Studierende der FH Bochum, die zum Zwecke der Prüfungsverwaltung hier erfasst sind</t>
  </si>
  <si>
    <t>Tabelle 19</t>
  </si>
  <si>
    <t>Tabelle 20</t>
  </si>
  <si>
    <t>Fertigungstechnik</t>
  </si>
  <si>
    <t>Fachbereich Elektrotechnik und Informationstechnik</t>
  </si>
  <si>
    <t>Business Administration with Informatics</t>
  </si>
  <si>
    <t>Produktentwicklung/Konstruktion</t>
  </si>
  <si>
    <t>Wirtschaftsingenieurwesen-Elektrotechnik</t>
  </si>
  <si>
    <t>Tabelle 15</t>
  </si>
  <si>
    <t>Wirtschaftsingenieurwesen-Maschinenbau</t>
  </si>
  <si>
    <t>International Studies of Business Administration and Engineering</t>
  </si>
  <si>
    <t xml:space="preserve">             Standorte Meschede und Soest / Gesamtzahlen FH SWF auf Seite 2</t>
  </si>
  <si>
    <r>
      <t>Tabelle 1</t>
    </r>
    <r>
      <rPr>
        <sz val="10"/>
        <rFont val="Arial"/>
        <family val="2"/>
      </rPr>
      <t xml:space="preserve"> </t>
    </r>
  </si>
  <si>
    <r>
      <t>Tabelle 2</t>
    </r>
    <r>
      <rPr>
        <sz val="10"/>
        <rFont val="Arial"/>
        <family val="2"/>
      </rPr>
      <t xml:space="preserve"> </t>
    </r>
  </si>
  <si>
    <t>Tabelle 21</t>
  </si>
  <si>
    <t>Tabelle 22</t>
  </si>
  <si>
    <t>Tabelle 23</t>
  </si>
  <si>
    <t>Verbundstudiengang Wirtschaftsingenieurwesen</t>
  </si>
  <si>
    <t>Design- und Projektmanagement</t>
  </si>
  <si>
    <t>Fachbereich Elektrotechnik und
Informationstechnik</t>
  </si>
  <si>
    <t>Ab-
schluss  **</t>
  </si>
  <si>
    <t>Studierende im 1. Fachsemester nach Studiengängen und Hochschulzugangsberechtigungsart</t>
  </si>
  <si>
    <t>Studierende im 1. Fachsemester nach Studiengängen und Hochschulzugangsberechtigungsjahr</t>
  </si>
  <si>
    <t>Fachbereich Informatik und Naturwissenschaften</t>
  </si>
  <si>
    <t>Fachbereich Technische Betriebswirtschaft</t>
  </si>
  <si>
    <t>Fachbereich Ingenieur- und Wirtschaftswissenschaften</t>
  </si>
  <si>
    <t xml:space="preserve">Fachbereich Maschinenbau-Automatisierungstechnik </t>
  </si>
  <si>
    <t>Franchise International Management with Engineering</t>
  </si>
  <si>
    <t>Franchise Maschinenbau</t>
  </si>
  <si>
    <t>Franchise Wirtschaft</t>
  </si>
  <si>
    <t>Tabelle 6</t>
  </si>
  <si>
    <t xml:space="preserve">Wirtschaftsingenieurwesen-Elektrotechnik </t>
  </si>
  <si>
    <t>Verbundstudiengang Betriebswirtschaft, Wirtschaftsrecht</t>
  </si>
  <si>
    <t>Wirtschaftsinformatik (7-semestrig)</t>
  </si>
  <si>
    <t>Wirtschaftsingenieurwesen (7-semestrig)</t>
  </si>
  <si>
    <t>Kunststofftechnik</t>
  </si>
  <si>
    <t>Weiterbildende Verbundstudiengänge</t>
  </si>
  <si>
    <t>Studierende im 1. Hochschulsemester</t>
  </si>
  <si>
    <t>Weiterb. Verbundstudiengang Wirtschaftsrecht (LL.M.)</t>
  </si>
  <si>
    <t>Verbundstudiengang Wirtschaftsrecht (LL.B)</t>
  </si>
  <si>
    <t>Verbundstudiengang Wirtschaftsrecht (LL.B.)</t>
  </si>
  <si>
    <t>Franchise Wirtschaftsingenieurwesen-Maschinenbau</t>
  </si>
  <si>
    <t>Systems Engineering and Engineering Management</t>
  </si>
  <si>
    <t>Franchise Wirtschaftsing.-Maschinenbau</t>
  </si>
  <si>
    <t>Verbundstudiengang Kunststofftechnik</t>
  </si>
  <si>
    <t>Medizintechnik</t>
  </si>
  <si>
    <t>Franchise Elektrotechnik</t>
  </si>
  <si>
    <t>Tabelle 34</t>
  </si>
  <si>
    <t>Studierende in der Regelstudienzeit</t>
  </si>
  <si>
    <t>Ab-
schluss *</t>
  </si>
  <si>
    <t>RSZ</t>
  </si>
  <si>
    <t>International Management with Engineering</t>
  </si>
  <si>
    <t>Technische Informatik (7-semestrig)</t>
  </si>
  <si>
    <t>Verbundstudiengang Frühpädagogik</t>
  </si>
  <si>
    <t>Weiterb. Verbundstudiengang Wirtschaftsrecht</t>
  </si>
  <si>
    <t>Franchise Wirtschaftsingenieurwesen-
Gebäudesystemtechnologie</t>
  </si>
  <si>
    <t>Franchise Wirtschaftsingenieurwesen-Gebäudesystemtechnologie</t>
  </si>
  <si>
    <t xml:space="preserve">International Management with Engineering </t>
  </si>
  <si>
    <t>Verbundstudiengang Elektronische Systeme (5-semestrig)</t>
  </si>
  <si>
    <t>Verbundstudiengang Elektronische Systeme (6-semestrig)</t>
  </si>
  <si>
    <t>Frühpädagogik</t>
  </si>
  <si>
    <t>Informatik</t>
  </si>
  <si>
    <t xml:space="preserve">Informatik </t>
  </si>
  <si>
    <t>Franchise Oberflächentechnik und Korrosionsschutz</t>
  </si>
  <si>
    <t>International Management &amp; Information Systems</t>
  </si>
  <si>
    <t>International Management</t>
  </si>
  <si>
    <t>Franchise Wirtschaftsinformatik</t>
  </si>
  <si>
    <t>Weiterbildender Verbundstg. Technik &amp; Unternehmensmanagement (4-semestrig)</t>
  </si>
  <si>
    <t>Weiterbildender Verbundstg. Technik &amp; Unternehmensmanagement (5-semestrig)</t>
  </si>
  <si>
    <t>Weiterb. Verbundstg. Technik &amp; Unternehmensmanagement (4-semestrig)</t>
  </si>
  <si>
    <t>Weiterb. Verbundstg. Technik &amp; Unternehmensmanagement (5-semestrig)</t>
  </si>
  <si>
    <t>Verbundstudiengang Angewandte Informatik</t>
  </si>
  <si>
    <t>Verbundstudiengang Angewandte
Informatik</t>
  </si>
  <si>
    <t>** BA = Bachelor     MA = Master</t>
  </si>
  <si>
    <t>Weiterbildungs-studierende</t>
  </si>
  <si>
    <t>Verbundstg. Frühpädagogik*</t>
  </si>
  <si>
    <t>Studierende in Verbundstudiengängen</t>
  </si>
  <si>
    <t>Medizintechnische Informatik</t>
  </si>
  <si>
    <t>Technische Redaktion und Medienmanagement</t>
  </si>
  <si>
    <t>* BA = Bachelor     MA = Master</t>
  </si>
  <si>
    <t>Elektrotechnik (4-semestrig)</t>
  </si>
  <si>
    <t>Werkstoffe und Oberflächen</t>
  </si>
  <si>
    <t>Verbundstudiengang Wirtschaftsingenieurwesen-Maschinenbau</t>
  </si>
  <si>
    <t>Wirtschaftsinformatik</t>
  </si>
  <si>
    <t>Elektrotechnik (7-semestrig)</t>
  </si>
  <si>
    <t>Verbundstudiengang Life Science Engineering</t>
  </si>
  <si>
    <t>Verbundstudiengang Angewandte Informatik (5-sem.)</t>
  </si>
  <si>
    <t>Verbundstudiengang Angewandte Informatik (6-sem.)</t>
  </si>
  <si>
    <t>Verbundstudiengang Elektrotechnik (5-sem.)</t>
  </si>
  <si>
    <t>Verbundstudiengang Elektrotechnik (6-sem.)</t>
  </si>
  <si>
    <t>Verbundstudiengang Elektronische Systeme (5-sem.)</t>
  </si>
  <si>
    <t>Verbundstudiengang Elektronische Systeme (6-sem.)</t>
  </si>
  <si>
    <t>International Business Administration and Informatics</t>
  </si>
  <si>
    <t>International Business Administration and Engineering</t>
  </si>
  <si>
    <t>Franchise Wirtschaftsingenieurwesen - Energie und Gebäude</t>
  </si>
  <si>
    <t>Elektrotechnik (3-semestrig)</t>
  </si>
  <si>
    <t>Franchise Wirtschaft BIMT</t>
  </si>
  <si>
    <t>Verbundstudiengang Angewandte
Informatik (5-sem.)</t>
  </si>
  <si>
    <t>Verbundstudiengang Angewandte
Informatik (6-sem.)</t>
  </si>
  <si>
    <t>Wirtschaftsingenieurwesen - Energie und Gebäude</t>
  </si>
  <si>
    <t>Verbundstudiengang Elektrotechnik (5-semestrig)</t>
  </si>
  <si>
    <t>Verbundstudiengang Elektrotechnik (6-semestrig)</t>
  </si>
  <si>
    <t>Verbundstudiengang Angewandte Informatik (5-semestrig)</t>
  </si>
  <si>
    <t>Verbundstudiengang Angewandte Informatik (6-semestrig)</t>
  </si>
  <si>
    <t>Weiterbildender Verbundstg. Management für Ingenieur- und Naturwissenschaften</t>
  </si>
  <si>
    <t>Weiterb. Verbundstudiengang Management für Ingenieur- und Naturwissenschaften</t>
  </si>
  <si>
    <t>Franchise Wirtschaftsingenieurwesen</t>
  </si>
  <si>
    <t>Verbundstudiengang Frühpädagogik (5-semestrig)</t>
  </si>
  <si>
    <t>Strategisches Management</t>
  </si>
  <si>
    <t>Medizintechnik (3-semestrig)</t>
  </si>
  <si>
    <t xml:space="preserve">Wirtschaftspsychologie </t>
  </si>
  <si>
    <t>Data Science (5-semestrig)</t>
  </si>
  <si>
    <t>Integrierte Produktentwicklung (3-semestrig)</t>
  </si>
  <si>
    <t>Integrierte Produktentwicklung (4-semestrig)</t>
  </si>
  <si>
    <t>Wirtschaftspsychologie</t>
  </si>
  <si>
    <t>Weiterbildender Verbundstg. International Management &amp; Information Systems - Online</t>
  </si>
  <si>
    <t>Verbundstudiengang Frühpädagogik (6-semestrig)</t>
  </si>
  <si>
    <t>Franchise Betriebswirtschaft (berufsbegleitend)</t>
  </si>
  <si>
    <t>Franchise Betriebswirtschaft (ausbildungsbegleitend)</t>
  </si>
  <si>
    <t xml:space="preserve">Franchise Elektrotechnik </t>
  </si>
  <si>
    <t>Franchise Wirtschaft (BIMT)</t>
  </si>
  <si>
    <t>Weiterb. Verbundstudiengang  Management für Ingenieur- und Naturwissenschaften</t>
  </si>
  <si>
    <t>Weiterbildender Verbundstudiengang International Management &amp; Information Systems - Online</t>
  </si>
  <si>
    <t>Standorte Meschede und Soest / Gesamtzahlen FH SWF / Fußnoten auf Seite 2</t>
  </si>
  <si>
    <t>Studierende nach Studiengängen und Fachsemestern</t>
  </si>
  <si>
    <t xml:space="preserve">                                                                                       Standorte Meschede und Soest / Gesamtzahlen FH SWF / Fußnoten auf Seite 2/3</t>
  </si>
  <si>
    <t xml:space="preserve">                                                                                       Standort Soest / Gesamtzahlen FH SWF / Fußnoten auf Seite 3</t>
  </si>
  <si>
    <t>Life Science Analytics</t>
  </si>
  <si>
    <t>Elektrotechnik dual ausbildungsintegrierend</t>
  </si>
  <si>
    <t>Elektrotechnik dual praxisintegrierend</t>
  </si>
  <si>
    <t>Maschinenbau dual praxisintegrierend</t>
  </si>
  <si>
    <t>Wirtschaftsingenieurwesen dual ausbildungsintegrierend</t>
  </si>
  <si>
    <t>Wirtschaftsingenieurwesen dual praxisintegrierend</t>
  </si>
  <si>
    <t>Zweit-hörerende</t>
  </si>
  <si>
    <t>Beurlaubte Studierende (B)</t>
  </si>
  <si>
    <t>Studierende (nur Haupthörende) nach Studiengängen und Geschlecht</t>
  </si>
  <si>
    <t>Studierende im 1. Fachsemester (nur Haupthörende) nach Studiengängen und Geschlecht</t>
  </si>
  <si>
    <t xml:space="preserve">Bildungsausländer*innen nach Studiengängen </t>
  </si>
  <si>
    <r>
      <t xml:space="preserve">Summe Studierende FH SWF
</t>
    </r>
    <r>
      <rPr>
        <sz val="11"/>
        <rFont val="Arial"/>
        <family val="2"/>
      </rPr>
      <t>(einschließlich B, 
Zweit- und Gasthörerende und Jungstudierende)</t>
    </r>
  </si>
  <si>
    <r>
      <t xml:space="preserve">Haupthörende
</t>
    </r>
    <r>
      <rPr>
        <sz val="11"/>
        <rFont val="Arial"/>
        <family val="2"/>
      </rPr>
      <t>(alle Semester;
ohne B)</t>
    </r>
    <r>
      <rPr>
        <b/>
        <sz val="11"/>
        <rFont val="Arial"/>
        <family val="2"/>
      </rPr>
      <t xml:space="preserve">
 </t>
    </r>
  </si>
  <si>
    <t xml:space="preserve">Deutsche und ausländische Studierende (nur Haupthörende) nach Studiengängen </t>
  </si>
  <si>
    <t>Ausländische Studierende (nur Haupthörende) nach Studiengängen und Geschlecht</t>
  </si>
  <si>
    <t>Teilnehmende im Franchising nach Studiengang und Bildungspartner</t>
  </si>
  <si>
    <t>Entwicklung der Absolvent*innenzahlen an der FH SWF seit Gründung</t>
  </si>
  <si>
    <t>Entwicklung der Absolvent*innenzahlen an der FH SWF seit Gründung ohne die weiterbildenden Studiengänge</t>
  </si>
  <si>
    <t>Eingeschriebene Studierende (Haupthörende, ohne beurlaubte Studierende) nach angestrebten Abschlüssen:</t>
  </si>
  <si>
    <t>Eingeschriebene Haupthörende 
1. Semester     (ohne B)</t>
  </si>
  <si>
    <r>
      <t xml:space="preserve">Summe Studierende 
1. Semester </t>
    </r>
    <r>
      <rPr>
        <sz val="11"/>
        <rFont val="Arial"/>
        <family val="2"/>
      </rPr>
      <t>(einschließlich Zweit-/ Gasthörende und Jungstudierende)</t>
    </r>
  </si>
  <si>
    <t>Im 1. Fachsemester eingeschriebene Studierende (Haupthörende ohne beurlaubte Studierende) nach angestrebten Abschlüssen:</t>
  </si>
  <si>
    <t>Gesamtzahl der Studierenden (nur Haupthörende, ohne beurlaubte Studierende) an der Fachhochschule</t>
  </si>
  <si>
    <t>Absolvent*innen</t>
  </si>
  <si>
    <r>
      <t xml:space="preserve">Haupthörende
</t>
    </r>
    <r>
      <rPr>
        <sz val="10"/>
        <rFont val="Arial"/>
        <family val="2"/>
      </rPr>
      <t>(alle Semester;
ohne beurlaubte Studierende (B))</t>
    </r>
    <r>
      <rPr>
        <b/>
        <sz val="11"/>
        <rFont val="Arial"/>
        <family val="2"/>
      </rPr>
      <t xml:space="preserve">
 </t>
    </r>
  </si>
  <si>
    <r>
      <t xml:space="preserve">Summe Studierende FH SWF
</t>
    </r>
    <r>
      <rPr>
        <sz val="11"/>
        <rFont val="Arial"/>
        <family val="2"/>
      </rPr>
      <t>(</t>
    </r>
    <r>
      <rPr>
        <sz val="10"/>
        <rFont val="Arial"/>
        <family val="2"/>
      </rPr>
      <t>einschließlich B, 
Zweit- &amp; Gasthörende &amp; Jungstudierende)</t>
    </r>
  </si>
  <si>
    <r>
      <t xml:space="preserve">Summe Studierende FH SWF in der RSZ
</t>
    </r>
    <r>
      <rPr>
        <sz val="10"/>
        <rFont val="Arial"/>
        <family val="2"/>
      </rPr>
      <t>(nur Haupthörende)</t>
    </r>
  </si>
  <si>
    <r>
      <t xml:space="preserve">Summe Studierende FH SWF
</t>
    </r>
    <r>
      <rPr>
        <sz val="11"/>
        <rFont val="Arial"/>
        <family val="2"/>
      </rPr>
      <t>(einschließlich B, 
Zweit- und Gasthörende und Jungstudierende)</t>
    </r>
  </si>
  <si>
    <t>Zweit-hörende</t>
  </si>
  <si>
    <t>Zweithör-ende 
1. Semester</t>
  </si>
  <si>
    <t>Gesamtzahl der Studierenden (Haupthörende)</t>
  </si>
  <si>
    <t>Franchise International Management</t>
  </si>
  <si>
    <t>Summe*</t>
  </si>
  <si>
    <t>*Eine Person gibt als Geschlecht "unbestimmt" an.</t>
  </si>
  <si>
    <t xml:space="preserve">Studierende im 1. Fachsemester (nur Haupthörende, ohne beurlaubte Studierende) an der Fachhochschule </t>
  </si>
  <si>
    <t xml:space="preserve">Wirtschaftsinformatik </t>
  </si>
  <si>
    <t>Data Science</t>
  </si>
  <si>
    <t xml:space="preserve">Deutsche und ausländische Studierende (nur Haupthörende, ohne beurlaubte Studierende) an der </t>
  </si>
  <si>
    <t>deutsche Studierende</t>
  </si>
  <si>
    <t>ausl. Studierende</t>
  </si>
  <si>
    <t>ausländische Studierende</t>
  </si>
  <si>
    <t xml:space="preserve">Fachbereich Elektrische Energietechnik </t>
  </si>
  <si>
    <t xml:space="preserve">Fachbereich Maschinenbau- Automatisierungstechnik </t>
  </si>
  <si>
    <t>Ausländische Studierende = Studierende mit ausländischer Nationalität.</t>
  </si>
  <si>
    <t>studierende (s. Tabelle 14).</t>
  </si>
  <si>
    <t xml:space="preserve">Ausländische Studierende (= alle Studierenden - nur Haupthörende, ohne beurlaubte Studierende - </t>
  </si>
  <si>
    <t>mit ausländischer Staatsangehörigkeit) an der Fachhochschule Südwestfalen</t>
  </si>
  <si>
    <t xml:space="preserve">              ausländische Studierende</t>
  </si>
  <si>
    <t>Franchise Wirtschaftsingenieurwesen Energie und Gebäude</t>
  </si>
  <si>
    <t>nur Haupthörende</t>
  </si>
  <si>
    <t>Verbundstudiengang Maschinenbau (Iserlohn)</t>
  </si>
  <si>
    <t>Verbundstudiengang Maschinenbau (Meschede)</t>
  </si>
  <si>
    <t>RZ</t>
  </si>
  <si>
    <t>Durchschnittliche Studiendauer in Semestern und Durchschnittsnote</t>
  </si>
  <si>
    <t>Regel-
studienzeit</t>
  </si>
  <si>
    <t>Mittelwert*
Studiendauer</t>
  </si>
  <si>
    <t>Median**
Studiendauer</t>
  </si>
  <si>
    <t>Durchschnitts-note ***</t>
  </si>
  <si>
    <t xml:space="preserve">         *** Durchschnittsnote gerundet auf eine Stelle hinter dem Komma</t>
  </si>
  <si>
    <t xml:space="preserve">         **** Nur ein*e Absolvent*in, daher aus Datenschutzgründen keine Angaben.</t>
  </si>
  <si>
    <t>Teilnehmende (Haupthörende) im Franchising nach Studiengang und Bildungspartner</t>
  </si>
  <si>
    <t>Weitere Informationen zu den Franchise-Studierenden finden sich in den übrigen Tabellen der Hochschulstatistik.</t>
  </si>
  <si>
    <t>Gesamt*</t>
  </si>
  <si>
    <t>Franchise Betriebswirtschaft (dual) - ausbildungsbegleitend</t>
  </si>
  <si>
    <t>Franchise Betriebswirtschaft (dual) - berufsbegleitend</t>
  </si>
  <si>
    <t>Franchise gesamt</t>
  </si>
  <si>
    <t>Bildungspartner</t>
  </si>
  <si>
    <t>Ascenso</t>
  </si>
  <si>
    <t>BIMT</t>
  </si>
  <si>
    <t>BBZ Prignitz</t>
  </si>
  <si>
    <t>EHV</t>
  </si>
  <si>
    <t>GSI SLV</t>
  </si>
  <si>
    <t>Siemens AG</t>
  </si>
  <si>
    <t>TAE</t>
  </si>
  <si>
    <t>TAW</t>
  </si>
  <si>
    <t>IW Hellweg-Sauerland</t>
  </si>
  <si>
    <t>VWA Braun-schweig</t>
  </si>
  <si>
    <t>VWA
Osna-brück</t>
  </si>
  <si>
    <t>VWA Rhein-Neckar</t>
  </si>
  <si>
    <t>VWA Trier</t>
  </si>
  <si>
    <t>VWA Wies-baden</t>
  </si>
  <si>
    <t>VWA Erfurt</t>
  </si>
  <si>
    <t>Summe Studienort</t>
  </si>
  <si>
    <t>Entwicklung der Absolvent*innenzahlen an der FH Südwestfalen seit Gründung insgesamt</t>
  </si>
  <si>
    <t>WS 01/02</t>
  </si>
  <si>
    <t>SS 02</t>
  </si>
  <si>
    <t>WS 02/03</t>
  </si>
  <si>
    <t>SS 03</t>
  </si>
  <si>
    <t>WS 03/04</t>
  </si>
  <si>
    <t>SS 04</t>
  </si>
  <si>
    <t>WS 04/05</t>
  </si>
  <si>
    <t>SS 05</t>
  </si>
  <si>
    <t>WS 05/06</t>
  </si>
  <si>
    <t>SS 06</t>
  </si>
  <si>
    <t>WS 06/07</t>
  </si>
  <si>
    <t>SS 07</t>
  </si>
  <si>
    <t>WS 07/08</t>
  </si>
  <si>
    <t>SS 08</t>
  </si>
  <si>
    <t>WS 08/09</t>
  </si>
  <si>
    <t>SS 09</t>
  </si>
  <si>
    <t>WS 09/10</t>
  </si>
  <si>
    <t>SS 10</t>
  </si>
  <si>
    <t>WS 10/11</t>
  </si>
  <si>
    <t>SS 11</t>
  </si>
  <si>
    <t>WS 11/12</t>
  </si>
  <si>
    <t>SS 12</t>
  </si>
  <si>
    <t>WS 12/13</t>
  </si>
  <si>
    <t>SS 13</t>
  </si>
  <si>
    <t>WS 13/14</t>
  </si>
  <si>
    <t>SS14</t>
  </si>
  <si>
    <t>WS 14/15</t>
  </si>
  <si>
    <t>SS 15</t>
  </si>
  <si>
    <t>WS 15/16</t>
  </si>
  <si>
    <t>SS 16</t>
  </si>
  <si>
    <t>WS 16/17</t>
  </si>
  <si>
    <t>SS 17</t>
  </si>
  <si>
    <t>WS 17/18</t>
  </si>
  <si>
    <t>SS 18</t>
  </si>
  <si>
    <t>WS 18/19</t>
  </si>
  <si>
    <t>SS 19</t>
  </si>
  <si>
    <t>SS 20</t>
  </si>
  <si>
    <t>(ohne die Weiterbildenden Verbundstudiengänge, da kein Einfluss auf die Berechnungen zur parametergestützten Mittelverteilung)</t>
  </si>
  <si>
    <t>SS17</t>
  </si>
  <si>
    <t>WS 19/20</t>
  </si>
  <si>
    <t>WS 20/21</t>
  </si>
  <si>
    <t>Eingeschriebene Haupthörende 
1. Hochschul-semester</t>
  </si>
  <si>
    <t xml:space="preserve">                                                                                       Standorte Meschede und Soest / Gesamtzahlen FH SWF / Grafik auf Seite 2 &amp;3</t>
  </si>
  <si>
    <t xml:space="preserve">                                                                                       Standort Soest / Gesamtzahlen FH SWF / Grafik auf Seite 3</t>
  </si>
  <si>
    <t>Standort Soest / Gesamtzahlen FH SWF / Grafik auf Seite 3</t>
  </si>
  <si>
    <t>Standorte Meschede und Soest / Gesamtzahlen FH SWF / Grafik auf Seite 2/3</t>
  </si>
  <si>
    <t>Absolvent* innen</t>
  </si>
  <si>
    <t>Fachbereich Bildungs- und Gesellschaftswissenschaften</t>
  </si>
  <si>
    <t>Verbundstudiengang Medienpädagogik (5-semestrig)</t>
  </si>
  <si>
    <t>Verbundstudiengang Medienpädagogik (6-semestrig)</t>
  </si>
  <si>
    <t>DigitaleTechnologien (3-semestrig)</t>
  </si>
  <si>
    <t>DigitaleTechnologien (4-semestrig)</t>
  </si>
  <si>
    <t>Digitale Technologien (3-semestrig)</t>
  </si>
  <si>
    <t>Digitale Technologien (4-semestrig)</t>
  </si>
  <si>
    <t xml:space="preserve">Automotive </t>
  </si>
  <si>
    <t xml:space="preserve">Mechatronik </t>
  </si>
  <si>
    <t>Wissenschaftliches Zentrum Frühpädagogik</t>
  </si>
  <si>
    <t>International Business Administration</t>
  </si>
  <si>
    <t>Betriebswirtschaftslehre</t>
  </si>
  <si>
    <t>Verbundstudiengang Angewandte Künstliche Intelligenz</t>
  </si>
  <si>
    <t>Verbundstudiengang Angewandte
Künstliche Intelligenz</t>
  </si>
  <si>
    <t>Informatics and Business</t>
  </si>
  <si>
    <t>SS 21</t>
  </si>
  <si>
    <t>Angewandte Wissenschaft in Technik und Wirtschaft</t>
  </si>
  <si>
    <t xml:space="preserve">* Seit dem WS 2017/18 ist der Verbundstudiengang Frühpädagogik auch für Studieninteressierte ohne Ausbildung zur staatlich anerkannten Erzieher*in geöffnet. Diese Studienan-fänger*innen werden in das erste Fachsemester eingeschrieben. Die Studienanfänger*innen mit entsprechender Ausbildung werden in das dritte Fachsemester eingeschrieben. Beide Anfängergruppen werden an dieser Stelle in den zugehörigen Fachsemestern ausgewiesen, d.h. zum 3. Fachsemester ergibt sich ein Anstieg der Studierendenzahl. </t>
  </si>
  <si>
    <t xml:space="preserve">                        Standorte Hagen / Meschede und Soest / Studierende in der RSZ / Fußnoten auf Seite 2/3/4</t>
  </si>
  <si>
    <t xml:space="preserve">                        Standorte Meschede und Soest / Studierende in der RSZ / Fußnoten auf Seite 3/4</t>
  </si>
  <si>
    <t xml:space="preserve">                        Standort Soest / Studierende in der RSZ / Fußnoten auf Seite 4</t>
  </si>
  <si>
    <t>Data Science berufsbegleitend (5-semestrig)</t>
  </si>
  <si>
    <t>Tabelle 24 bis 33
"Verlaufskurven":</t>
  </si>
  <si>
    <t>Tabelle 35</t>
  </si>
  <si>
    <t>Weiterb. Verbundstg. Management für  Ingenieur- und Naturwissenschaften</t>
  </si>
  <si>
    <t>Integrierte Produktentwicklung (4-semestrig</t>
  </si>
  <si>
    <t>Gasthörende &amp; Jung-studierende ***</t>
  </si>
  <si>
    <t>*BA = Bachelor     MA = Master</t>
  </si>
  <si>
    <t>Ab-
schluss  *</t>
  </si>
  <si>
    <t>Angewandte Wissenschaft in Technik und Wirtschaft (AW)</t>
  </si>
  <si>
    <t>Angewandte Wissenschaft in Technik und Wirtschaft (EI)</t>
  </si>
  <si>
    <t>Angewandte Wissenschaft in Technik und Wirtschaft (IW)</t>
  </si>
  <si>
    <t>Angewandte Wissenschaft in Technik und Wirtschaft (MA)</t>
  </si>
  <si>
    <t>HWK Südwestfalen</t>
  </si>
  <si>
    <t>WS 21/22</t>
  </si>
  <si>
    <t>Tabelle 7</t>
  </si>
  <si>
    <t>Tabelle 8</t>
  </si>
  <si>
    <t xml:space="preserve">Verlaufskurven nach Studienjahren </t>
  </si>
  <si>
    <r>
      <t xml:space="preserve">Entsprechend der Corona-Epidemie-Hochschulverordnung § 10 Abs. 1 wurde die </t>
    </r>
    <r>
      <rPr>
        <b/>
        <sz val="10"/>
        <rFont val="Arial"/>
        <family val="2"/>
      </rPr>
      <t>individualisierte</t>
    </r>
    <r>
      <rPr>
        <sz val="10"/>
        <rFont val="Arial"/>
        <family val="2"/>
      </rPr>
      <t xml:space="preserve"> Regelstudienzeit für diejenigen Studierenden, die im Sommersemester 2020, im Wintersemester 2020/2021, im Sommersemester 2021und im Wintersemester 2021/22 in einen der Studiengänge der Fachhochschule Südwestfalen immatrikuliert waren, um jeweils ein Semester erhöht. Ausgewiesen sind an dieser Stelle jedoch die Absolvent*innen in </t>
    </r>
    <r>
      <rPr>
        <b/>
        <sz val="10"/>
        <rFont val="Arial"/>
        <family val="2"/>
      </rPr>
      <t>offizieller</t>
    </r>
    <r>
      <rPr>
        <sz val="10"/>
        <rFont val="Arial"/>
        <family val="2"/>
      </rPr>
      <t xml:space="preserve"> Regelstudienzeit des jeweiligen Studiengangs.</t>
    </r>
  </si>
  <si>
    <t>SS 22</t>
  </si>
  <si>
    <t>Angewandte Biologie</t>
  </si>
  <si>
    <t>Medieninformatik</t>
  </si>
  <si>
    <t>Robotik</t>
  </si>
  <si>
    <t>Verbundstudiengang Connected Lighting (5-semestrig)</t>
  </si>
  <si>
    <t>Verbundstudiengang Connected Lighting (6-semestrig)</t>
  </si>
  <si>
    <t>Wirtschaftsingenieurwesen - Energie und Gebäude (Teilzeit)</t>
  </si>
  <si>
    <t>Angewandte Betriebswirtschaftslehre</t>
  </si>
  <si>
    <t>Angewandte Betriebswirtschaftslehre (Teilzeit)</t>
  </si>
  <si>
    <t>International Management (Teilzeit)</t>
  </si>
  <si>
    <t>Wirtschaft (Teilzeit)</t>
  </si>
  <si>
    <t>Wirtschaftspsychologie mit Schwerpunkt Coaching &amp; Change (4-sem.)</t>
  </si>
  <si>
    <t>Wirtschaftsinformatik (Teilzeit)</t>
  </si>
  <si>
    <t>Wirtschaftsingenieurwesen (Teilzeit)</t>
  </si>
  <si>
    <t>Digitale Technologien</t>
  </si>
  <si>
    <t>Digitale Technologien dual ausbildungsintegrierend</t>
  </si>
  <si>
    <t>Digitale Technologien dual praxisintegrierend</t>
  </si>
  <si>
    <t>Angewandte Wissenschaft in Technik und Wirtschaft (MB)</t>
  </si>
  <si>
    <t>11.-39. Semester</t>
  </si>
  <si>
    <t xml:space="preserve">Angewandte Wissenschaft in Wirtschaft und Technik </t>
  </si>
  <si>
    <t>Angewandte Wissenschaft in Wirtschaft und Technik</t>
  </si>
  <si>
    <t>3/4</t>
  </si>
  <si>
    <t xml:space="preserve">Angewandte Wissenschaft in Technik und Wirtschaft </t>
  </si>
  <si>
    <t>WS 22/23</t>
  </si>
  <si>
    <t>Wirtschaftspsychologie mit Schwerpunkt Coaching &amp; Change (3-sem.)</t>
  </si>
  <si>
    <t>Medizintechnische Informatik****</t>
  </si>
  <si>
    <t>Verbundstudiengang Elektrotechnik (6-semestrig)****</t>
  </si>
  <si>
    <t>Elektrotechnik (3-semestrig)****</t>
  </si>
  <si>
    <t>Elektrotechnik (4-semestrig)****</t>
  </si>
  <si>
    <t>Franchise Elektrotechnik****</t>
  </si>
  <si>
    <t>Technische Redaktion und Medienmanagement****</t>
  </si>
  <si>
    <t>Übersicht: Tabellen der Hochschulstatistik für das Wintersemester 2023/24</t>
  </si>
  <si>
    <t>Exmatrikulierte Haupthörende des Vorsemesters (Sommersemester 2023) nach Studiengängen und Exmatrikulationsgrund</t>
  </si>
  <si>
    <t>Absolvent*innen des Sommersemesters 2023</t>
  </si>
  <si>
    <t>Absolvent*innen des Sommersemesters 2023 in der Regelstudienzeit</t>
  </si>
  <si>
    <t>Durchschnittliche Studiendauer und Durchschnittsnoten der Absolvent*innen des Sommersemesters 2023</t>
  </si>
  <si>
    <t>FH Südwestfalen gesamt (seit Gründung)</t>
  </si>
  <si>
    <t>Absolvent*innen (Prüfjahr)</t>
  </si>
  <si>
    <t>Studienanfänger*innen</t>
  </si>
  <si>
    <t>Studierende in der RSZ</t>
  </si>
  <si>
    <t>(Studienanfänger*innen/Studierende hier nur Haupthörer</t>
  </si>
  <si>
    <t xml:space="preserve"> - ohne Zweit-/Gasthörende, beurlaubte Studierende, Jungstudierende, Weiterbildungsstudierende)</t>
  </si>
  <si>
    <t>bzgl. der Absolvent*innen gilt jeweils das Prüfjahr: z.B. das Prüfungsjahr 2002 umfasst das WS 01/02</t>
  </si>
  <si>
    <t>und das SS 02; in der Tabelle verkürzt dargestellt als Prüfjahr WS 01/02.</t>
  </si>
  <si>
    <t>(ohne Weiterbildende Verbundstudiengänge)</t>
  </si>
  <si>
    <t>Fachbereich Maschinenbau / Iserlohn</t>
  </si>
  <si>
    <t>(Studienanfänger*innen/Studierende hier nur Haupthörende</t>
  </si>
  <si>
    <t>Fachbereich Elektrotechnik und Informationstechnik / Hagen</t>
  </si>
  <si>
    <t>Fachbereich Informatik und Naturwissenschaften / Iserlohn</t>
  </si>
  <si>
    <t>Fachbereich Technische Betriebswirtschaft / Hagen</t>
  </si>
  <si>
    <t>Fachbereich Ingenieur- und Wirtschaftswissenschaften / Meschede</t>
  </si>
  <si>
    <t xml:space="preserve">Fachbereich Agrarwirtschaft / Soest </t>
  </si>
  <si>
    <t xml:space="preserve">Fachbereich Bildungs- und Gesellschaftswissenschaften / Soest </t>
  </si>
  <si>
    <t xml:space="preserve">Seit dem WS 2017/18 ist der Verbundstudiengang Frühpädagogik auch für Studieninteressierte ohne Ausbildung zur staatlich anerkannten Erzieher*in geöffnet. Diese Studienanfänger*innen werden in das erste Fachsemester eingeschrieben. Die Studienanfänger*innen mit entsprechender Ausbildung werden in das dritte Fachsemester eingeschrieben. Beide Anfängergruppen werden an dieser Stelle summiert ausgewiesen. </t>
  </si>
  <si>
    <t>Fachbereich Elektrische Energietechnik / Soest</t>
  </si>
  <si>
    <t xml:space="preserve"> </t>
  </si>
  <si>
    <t>Die extreme Steigerung  der Absolvent*innenzahlen in 2010/11 resultiert aus einer Nachmeldung verspätet eingegangener Doppelabsolvent*innen aus dem Vorjahr.</t>
  </si>
  <si>
    <t>Fachbereich Maschinenbau-Automatisierungstechnik / Soest</t>
  </si>
  <si>
    <t>im 1. Fachsemester nach Hochschulzugangsberechtigungsart - nach Studiengängen</t>
  </si>
  <si>
    <t>Allgemeine Hochschulreife</t>
  </si>
  <si>
    <t>Fachhoch-schulreife</t>
  </si>
  <si>
    <t>beruflich Qualifizierte</t>
  </si>
  <si>
    <t>Hochschulreife Ausland</t>
  </si>
  <si>
    <t>Summe eingeschriebene Haupthörende im 1. Fachsemester**</t>
  </si>
  <si>
    <t>Verbundstudiengang Betriebswirtschaft,Wirtschaftsrecht</t>
  </si>
  <si>
    <t>Standorte Meschede/Soest und Fußnoten S. 2</t>
  </si>
  <si>
    <r>
      <t>im 1. Fachsemester nach Jahr des Erwerbs der Hochschulzugangsberechtigung - nach Studiengängen</t>
    </r>
    <r>
      <rPr>
        <b/>
        <sz val="12"/>
        <rFont val="Arial"/>
        <family val="2"/>
      </rPr>
      <t xml:space="preserve"> </t>
    </r>
  </si>
  <si>
    <t>Jahr des Erwerbs der Hochschulzugangsberechtigung</t>
  </si>
  <si>
    <t>Summe Eingeschriebene Haupthörende im 1. Fachsemester</t>
  </si>
  <si>
    <t xml:space="preserve">International Business Administration </t>
  </si>
  <si>
    <t>Wirtschaftsingenieurwesen (7-sem.)</t>
  </si>
  <si>
    <t xml:space="preserve">                                                                                       Standorte Meschede und Soest / Gesamtzahlen FH SWF / Grafik auf Seite 2</t>
  </si>
  <si>
    <r>
      <t xml:space="preserve">nach Studiengängen </t>
    </r>
    <r>
      <rPr>
        <sz val="12"/>
        <rFont val="Arial"/>
        <family val="2"/>
      </rPr>
      <t>(Stand: 01.12.2023)</t>
    </r>
  </si>
  <si>
    <r>
      <t>Studierende der Fachhochschule Südwestfalen im Wintersemester 2023/24 nach Studiengängen</t>
    </r>
    <r>
      <rPr>
        <sz val="12"/>
        <rFont val="Arial"/>
        <family val="2"/>
      </rPr>
      <t xml:space="preserve"> </t>
    </r>
    <r>
      <rPr>
        <b/>
        <sz val="12"/>
        <color indexed="10"/>
        <rFont val="Arial"/>
        <family val="2"/>
      </rPr>
      <t>*</t>
    </r>
  </si>
  <si>
    <r>
      <t xml:space="preserve">Studierende der Fachhochschule Südwestfalen im Wintersemester 2023/24 </t>
    </r>
    <r>
      <rPr>
        <b/>
        <sz val="14"/>
        <color indexed="10"/>
        <rFont val="Arial"/>
        <family val="2"/>
      </rPr>
      <t>*</t>
    </r>
  </si>
  <si>
    <t>Zweithörende 
1. Hochschul-semester</t>
  </si>
  <si>
    <r>
      <t xml:space="preserve">Summe Studierende 
1. Hochschul-semester </t>
    </r>
    <r>
      <rPr>
        <sz val="11"/>
        <rFont val="Arial"/>
        <family val="2"/>
      </rPr>
      <t>(einschließlich Zweithörende)</t>
    </r>
  </si>
  <si>
    <t>Wirtschaftsingenieurwesen Energie und Gebäude</t>
  </si>
  <si>
    <t>Wirtschaftsingenieurwesen Energie und Gebäude (Teilzeit)</t>
  </si>
  <si>
    <t xml:space="preserve">International Management </t>
  </si>
  <si>
    <t xml:space="preserve">Agrarwirtschaft </t>
  </si>
  <si>
    <t>Kapazität für das gesamte Studien-jahr</t>
  </si>
  <si>
    <t>Gast-hörende/ Jung-studierende
1. Semester ****</t>
  </si>
  <si>
    <t>Höhere
Semester</t>
  </si>
  <si>
    <r>
      <t xml:space="preserve">Summe Studierende 
FH SWF </t>
    </r>
    <r>
      <rPr>
        <sz val="11"/>
        <rFont val="Arial"/>
        <family val="2"/>
      </rPr>
      <t>(einschließlich Zweit-/ Gasthörende, B)</t>
    </r>
  </si>
  <si>
    <t>eingestellt</t>
  </si>
  <si>
    <t>-</t>
  </si>
  <si>
    <t xml:space="preserve">                                                                                         Standorte Meschede und Soest / Gesamtzahlen FH SWF / Fußnoten auf Seite 2/3</t>
  </si>
  <si>
    <t>Zweit-hörende 
1. Semester</t>
  </si>
  <si>
    <t>Gast-hörende
1. Semester ****</t>
  </si>
  <si>
    <r>
      <t xml:space="preserve">Summe Studierende 
FH SWF </t>
    </r>
    <r>
      <rPr>
        <sz val="11"/>
        <rFont val="Arial"/>
        <family val="2"/>
      </rPr>
      <t>(einschließlich Zweit-/ Gasthörende, B, Jungstudierende)</t>
    </r>
  </si>
  <si>
    <t>s.o.</t>
  </si>
  <si>
    <t xml:space="preserve">                                                                                         Standort Soest / Gesamtzahlen FH SWF / Fußnoten auf Seite 3</t>
  </si>
  <si>
    <t>Verbundstudiengang Frühpädagogik***</t>
  </si>
  <si>
    <t>**BA = Bachelor     MA = Master</t>
  </si>
  <si>
    <t>(inkl. im 3. Fachsemester neu eingeschriebene Studienanfänger im Verbundstg. Frühpädagogik)</t>
  </si>
  <si>
    <t>Studierende der Fachhochschule Südwestfalen im Wintersemester 2023/24</t>
  </si>
  <si>
    <r>
      <t>im 1. Fachsemester nach Studiengängen</t>
    </r>
    <r>
      <rPr>
        <b/>
        <sz val="12"/>
        <rFont val="Arial"/>
        <family val="2"/>
      </rPr>
      <t xml:space="preserve"> </t>
    </r>
    <r>
      <rPr>
        <sz val="12"/>
        <rFont val="Arial"/>
        <family val="2"/>
      </rPr>
      <t>(Stand: 01.12.2023)</t>
    </r>
  </si>
  <si>
    <r>
      <t>Studierende der Fachhochschule Südwestfalen im Wintersemester 2023/24 im 1. Fachsemester nach Studiengängen</t>
    </r>
    <r>
      <rPr>
        <sz val="14"/>
        <rFont val="Arial"/>
        <family val="2"/>
      </rPr>
      <t xml:space="preserve"> (Fortsetzung)</t>
    </r>
  </si>
  <si>
    <t>Studierende (nur Haupthörende, ohne beurlaubte Studierende) an der Fachhochschule Südwestfalen im Wintersemester 2023/24</t>
  </si>
  <si>
    <r>
      <t>nach Studiengängen und Semestern - 1. bis 6. Fachsemester -</t>
    </r>
    <r>
      <rPr>
        <sz val="11"/>
        <rFont val="Arial"/>
        <family val="2"/>
      </rPr>
      <t xml:space="preserve"> (Stand: 01.12.2023)</t>
    </r>
  </si>
  <si>
    <r>
      <t>nach Studiengängen und Semestern - 1. bis 6. Fachsemester -</t>
    </r>
    <r>
      <rPr>
        <sz val="11"/>
        <rFont val="Arial"/>
        <family val="2"/>
      </rPr>
      <t xml:space="preserve"> (Stand 01.12.2023) - Fortsetzung -</t>
    </r>
  </si>
  <si>
    <r>
      <t>nach Studiengängen und Semestern</t>
    </r>
    <r>
      <rPr>
        <sz val="11"/>
        <rFont val="Arial"/>
        <family val="2"/>
      </rPr>
      <t xml:space="preserve"> (Stand: 01.12.2023)</t>
    </r>
  </si>
  <si>
    <r>
      <t>nach Studiengängen und Semestern</t>
    </r>
    <r>
      <rPr>
        <sz val="11"/>
        <rFont val="Arial"/>
        <family val="2"/>
      </rPr>
      <t xml:space="preserve"> (Stand: 01.12.2023) (Fortsetzung)</t>
    </r>
  </si>
  <si>
    <r>
      <t xml:space="preserve">Südwestfalen im Wintersemester 2023/24 nach Studiengängen und Geschlecht </t>
    </r>
    <r>
      <rPr>
        <sz val="11"/>
        <rFont val="Arial"/>
        <family val="2"/>
      </rPr>
      <t>(Stand: 01.12.2023)</t>
    </r>
  </si>
  <si>
    <r>
      <t xml:space="preserve">Südwestfalen im Wintersemester 2023/24 nach Studiengängen und Geschlecht </t>
    </r>
    <r>
      <rPr>
        <sz val="11"/>
        <rFont val="Arial"/>
        <family val="2"/>
      </rPr>
      <t>(Stand: 01.12.2023) (Fortsetzung)</t>
    </r>
  </si>
  <si>
    <t>*Eine Person gibt als Geschlecht "divers" und zwei Personen geben "unbestimmt" an.</t>
  </si>
  <si>
    <r>
      <t xml:space="preserve">Südwestfalen im Wintersemester 2023/24 nach Studiengängen und Geschlecht </t>
    </r>
    <r>
      <rPr>
        <sz val="12"/>
        <rFont val="Arial"/>
        <family val="2"/>
      </rPr>
      <t>(Stand: 01.12.2023)</t>
    </r>
  </si>
  <si>
    <r>
      <t xml:space="preserve">Südwestfalen im Wintersemester 2023/24 nach Studiengängen und Geschlecht </t>
    </r>
    <r>
      <rPr>
        <sz val="12"/>
        <rFont val="Arial"/>
        <family val="2"/>
      </rPr>
      <t>(Stand: 01.12.2023) (Fortsetzung)</t>
    </r>
  </si>
  <si>
    <t>Studierende*** der Fachhochschule Südwestfalen im Wintersemester 2023/24</t>
  </si>
  <si>
    <t>(Stand: 01.12.2023)</t>
  </si>
  <si>
    <t>Studierende** der Fachhochschule Südwestfalen im Wintersemester 2023/24</t>
  </si>
  <si>
    <t>2017-2011</t>
  </si>
  <si>
    <t>vor 2011</t>
  </si>
  <si>
    <t>Fachhochschule Südwestfalen im Wintersemester 2023/24 nach Studiengängen getrennt</t>
  </si>
  <si>
    <t>Fachhochschule Südwestfalen imWintersemester 2023/24 nach Studiengängen getrennt</t>
  </si>
  <si>
    <t>im Wintersemester 2023/24 nach Studiengängen und Geschlecht*</t>
  </si>
  <si>
    <t xml:space="preserve">Studierende in Verbundstudiengängen imWintersemester 2023/24 nach Studiengängen getrennt     </t>
  </si>
  <si>
    <r>
      <t xml:space="preserve">Absolvent*innen des Sommersemesters 2023  </t>
    </r>
    <r>
      <rPr>
        <b/>
        <u/>
        <sz val="11"/>
        <rFont val="Arial"/>
        <family val="2"/>
      </rPr>
      <t>in der Regelstudienzeit</t>
    </r>
  </si>
  <si>
    <t>bezogen auf die Absolvent*innen des Sommersemesters 2023</t>
  </si>
  <si>
    <t>(Stand 01.12.2023)</t>
  </si>
  <si>
    <t>SS 23</t>
  </si>
  <si>
    <t>Entwicklung der Absolvent*innenzahlen an der FH Südwestfalen seit Gründung (Stand 01.12.2023)</t>
  </si>
  <si>
    <t>WS 23/24</t>
  </si>
  <si>
    <r>
      <t xml:space="preserve">im 1. Hochschulsemester nach Studiengängen </t>
    </r>
    <r>
      <rPr>
        <b/>
        <sz val="12"/>
        <rFont val="Arial"/>
        <family val="2"/>
      </rPr>
      <t xml:space="preserve"> </t>
    </r>
    <r>
      <rPr>
        <sz val="12"/>
        <rFont val="Arial"/>
        <family val="2"/>
      </rPr>
      <t>(Stand: 01.12.2023)</t>
    </r>
  </si>
  <si>
    <t>Studierende in der Regelstudienzeit im Wintersemester 2023/24 nach Studiengängen</t>
  </si>
  <si>
    <t>(Stand: 01.12.2023) -Fortsetzung-</t>
  </si>
  <si>
    <t>(Stand: 01.12.2023)  - Fortsetzung -</t>
  </si>
  <si>
    <t>Digitale Transformation Maschinenbau</t>
  </si>
  <si>
    <t>Data Science für Agrarwirtschaft</t>
  </si>
  <si>
    <t>Nachhaltige Ernährungssysteme</t>
  </si>
  <si>
    <t>Ökologie und Nachhaltigkeitsmanagement</t>
  </si>
  <si>
    <t>Tabelle 36</t>
  </si>
  <si>
    <t>Promotionsstudierende</t>
  </si>
  <si>
    <t>Pädagogik</t>
  </si>
  <si>
    <t>Materialwissenschaft</t>
  </si>
  <si>
    <t>PPK</t>
  </si>
  <si>
    <t>* PPK = Promotion am Promotionskolleg</t>
  </si>
  <si>
    <t xml:space="preserve">Promotionsstudierende der Fachhochschule Südwestfalen im Wintersemester 2023/24 </t>
  </si>
  <si>
    <t xml:space="preserve">Bitte beachten Sie: In diesem Semester können die Praxissemester-Studierenden aus technischen Gründen nicht separat ausgewiesen werden. </t>
  </si>
  <si>
    <t>Maschinenbau dual ausbildungsintegrierend</t>
  </si>
  <si>
    <t>Elektrotechnik (Teilzeit)</t>
  </si>
  <si>
    <t>Maschinenbau (Teilzeit)</t>
  </si>
  <si>
    <t xml:space="preserve">*** Seit dem WS 2017/18 ist der Verbundstudiengang Frühpädagogik auch für Studieninteressierte ohne Ausbildung zur staatlich anerkannten Erzieher*in geöffnet. Diese Studienanfänger*innen werden in das erste Fachsemester eingeschrieben. Die 15 Studienanfänger*innen mit entsprechender Ausbildung werden in das dritte Fachsemester eingeschrieben. </t>
  </si>
  <si>
    <t>**** Hierunter befindet sich ein Jungstudierender im Studiengang Angewandte Biologie (BA). Zusätzlich sind noch 5 Personen im Rahmen eines Deutschkurses für Geflüchtete als Gasthörende eingeschrieben.</t>
  </si>
  <si>
    <t>*Drei Personen geben als Geschlecht "divers" und vier Personen geben "unbestimmt" an.</t>
  </si>
  <si>
    <t>Agrarwissenschaft</t>
  </si>
  <si>
    <r>
      <t xml:space="preserve">* Kopfzahl / Fallzahl:
10589 </t>
    </r>
    <r>
      <rPr>
        <sz val="12"/>
        <color indexed="8"/>
        <rFont val="Arial"/>
        <family val="2"/>
      </rPr>
      <t>Haupthörende =</t>
    </r>
    <r>
      <rPr>
        <b/>
        <sz val="12"/>
        <color indexed="8"/>
        <rFont val="Arial"/>
        <family val="2"/>
      </rPr>
      <t xml:space="preserve"> 10589 Studienfälle.
</t>
    </r>
    <r>
      <rPr>
        <sz val="12"/>
        <color indexed="8"/>
        <rFont val="Arial"/>
        <family val="2"/>
      </rPr>
      <t>Studierende nach Köpfen =</t>
    </r>
    <r>
      <rPr>
        <b/>
        <sz val="12"/>
        <color indexed="8"/>
        <rFont val="Arial"/>
        <family val="2"/>
      </rPr>
      <t xml:space="preserve">10324 Köpfe.
</t>
    </r>
    <r>
      <rPr>
        <sz val="12"/>
        <color indexed="8"/>
        <rFont val="Arial"/>
        <family val="2"/>
      </rPr>
      <t>Von diesen Personen sind 242 Studierende in zwei Studiengängen, 10 Studierende in drei Studiengängen und ein Studierender in vier Studiengängen eingeschrieben. 
Anmerkung: Die Amtliche Statistik des IT.NRW richtet sich in der Regel nach Studien</t>
    </r>
    <r>
      <rPr>
        <i/>
        <sz val="12"/>
        <color indexed="8"/>
        <rFont val="Arial"/>
        <family val="2"/>
      </rPr>
      <t>fällen</t>
    </r>
    <r>
      <rPr>
        <sz val="12"/>
        <color indexed="8"/>
        <rFont val="Arial"/>
        <family val="2"/>
      </rPr>
      <t xml:space="preserve">. </t>
    </r>
  </si>
  <si>
    <t>*** Zusätzlich sind noch 5 Personen im Rahmen eines Deutschkurses für Geflüchtete als Gasthörende eingeschrieben.</t>
  </si>
  <si>
    <t xml:space="preserve">** Außerdem absolvieren drei Studierende ein Probestudium (Verbundstudiengang Wirtschaftsrecht (LL.B.), Wirtschaft (Teilzeit), Wirtschaftsinformatik (Teilzeit)) </t>
  </si>
  <si>
    <t>Verbundstudiengan Elektrotechnik</t>
  </si>
  <si>
    <t>** Die Zahlen enthalten 290 Studierende mit ausländischer Hochschulzugangsberechtigung (Allgemeine Hochschulreife &amp; FH-Reife).</t>
  </si>
  <si>
    <t>Bei diesen 793 Absolvent*innen handelt es sich in 48 Fällen um Doppelabsolvent*innen.</t>
  </si>
  <si>
    <t>Werkstoffe und Oberflächen****</t>
  </si>
  <si>
    <t>Verbundstudiengang Angewandte Informatik (5-semestrig)****</t>
  </si>
  <si>
    <t>Elektrotechnik (7-semestrig)****</t>
  </si>
  <si>
    <t>International Studies of Business Administration and Engineering****</t>
  </si>
  <si>
    <t>Franchise Wirtschaftsingenieurwesen-Gebäudesystemtechnologie****</t>
  </si>
  <si>
    <r>
      <t xml:space="preserve">bezogen auf die Absolvent*innen des Sommersemesters 2023 </t>
    </r>
    <r>
      <rPr>
        <sz val="11"/>
        <rFont val="Arial"/>
        <family val="2"/>
      </rPr>
      <t>(Fortsetzung)</t>
    </r>
  </si>
  <si>
    <t>Wirtschaftsinformatik****</t>
  </si>
  <si>
    <t>Franchise Maschinenbau****</t>
  </si>
  <si>
    <t>Digitale Technologien (4-semestrig)****</t>
  </si>
  <si>
    <t>Maschinenbau*</t>
  </si>
  <si>
    <t>Data Science für Agrarwirtschaft*</t>
  </si>
  <si>
    <t>Nachhaltige Ernährungssysteme*</t>
  </si>
  <si>
    <t>Ökologie und Nachhaltigkeitsmanagement*</t>
  </si>
  <si>
    <t>Von den 1833 ausländischen Studierenden sind 67 Austausch-</t>
  </si>
  <si>
    <t>*zwei Personen geben als Geschlecht "divers", eine "unbestimmt" an.</t>
  </si>
  <si>
    <r>
      <t xml:space="preserve">Exmatrikulierte Haupthörende des Vorsemesters (Sommersemester 2023) je Studiengang unter Angabe des Grundes </t>
    </r>
    <r>
      <rPr>
        <sz val="11"/>
        <rFont val="Arial"/>
        <family val="2"/>
      </rPr>
      <t>(Stand: 01.12.2023)</t>
    </r>
  </si>
  <si>
    <t>Grund der Exmatrikulation</t>
  </si>
  <si>
    <t>Beendigung des Studiums nach abgeschlossener 
Prüfung</t>
  </si>
  <si>
    <t>Aufgabe oder 
Unterbrechung
des Studiums</t>
  </si>
  <si>
    <t>Hochschul-wechsel</t>
  </si>
  <si>
    <t>fehlende
Rückmeldung</t>
  </si>
  <si>
    <t>Beendigung des Studiums nach endgültig nicht bestandener Prüfung</t>
  </si>
  <si>
    <t>Austauschstudierende: Ablauf der befristeten Einschreibung</t>
  </si>
  <si>
    <t>Sonstige
Gründe</t>
  </si>
  <si>
    <t>Integrierte Produktentwicklung</t>
  </si>
  <si>
    <t>Verbundstg. Angewandte Informatik</t>
  </si>
  <si>
    <t>Verbundstg. Angewandte Informatik (5-semestrig)</t>
  </si>
  <si>
    <t>Verbundstg. Angewandte Informatik (6-semestrig)</t>
  </si>
  <si>
    <t>Verbundstg. Angewandte Künstliche Intelligenz</t>
  </si>
  <si>
    <t>Verbundstg. Kunststofftechnik</t>
  </si>
  <si>
    <t>Verbundstg. Life Science Engineering</t>
  </si>
  <si>
    <t>Verbundstg. Maschinenbau</t>
  </si>
  <si>
    <t>Verbundstg. Mechatronik</t>
  </si>
  <si>
    <t>International Studies of Business Administration and Computer Science</t>
  </si>
  <si>
    <t>Medizintechnik (4-semestrig)</t>
  </si>
  <si>
    <t>Verbundstg. Elektrotechnik</t>
  </si>
  <si>
    <t>Verbundstg. Elektrotechnik (5-semestrig)</t>
  </si>
  <si>
    <t>Verbundstg. Elektrotechnik (6-semestrig)</t>
  </si>
  <si>
    <t>Verbundstg. Elektronische Systeme (5-semestrig)</t>
  </si>
  <si>
    <t>Verbundstg. Elektronische Systeme (6-semestrig)</t>
  </si>
  <si>
    <t>Verbundstg. Betriebswirtschaft, Wirtschaftsrecht</t>
  </si>
  <si>
    <t>Verbundstg.Wirtschaftsrecht (LL.B.)</t>
  </si>
  <si>
    <t>Verbundstg. Wirtschaftsingenieurwesen</t>
  </si>
  <si>
    <t>Weiterbildender Verbundstudiengang Technische Betriebswirtschaft</t>
  </si>
  <si>
    <t>Weiterb. Verbundstg. Management für Ingenieur- und Naturwissenschaften</t>
  </si>
  <si>
    <t>Weiterbildender Verbundstg. Wirtschaftsrecht</t>
  </si>
  <si>
    <r>
      <t xml:space="preserve">Exmatrikulierte Haupthörende des Vorsemesters Sommersemester 2023/24) je Studiengang unter Angabe des Grundes </t>
    </r>
    <r>
      <rPr>
        <sz val="11"/>
        <rFont val="Arial"/>
        <family val="2"/>
      </rPr>
      <t>(Stand: 01.12.2023)</t>
    </r>
  </si>
  <si>
    <t>Data Science (berufsbegleitend)</t>
  </si>
  <si>
    <t>Wirtschaftspsychologie mit Schwerpunkt Coaching und Change (3-sem.)</t>
  </si>
  <si>
    <t>Weiterb. Verbundstg. Technische Betriebswirtschaft</t>
  </si>
  <si>
    <t>Franchise Betriebswirtschaft - ausbildungsbegleitend</t>
  </si>
  <si>
    <t>Franchise Betriebswirtschaft - berufsbegleitend</t>
  </si>
  <si>
    <r>
      <t xml:space="preserve">Exmatrikulierte Haupthörende des Vorsemesters (Sommersemester 2023/24) je Studiengang unter Angabe des Grundes </t>
    </r>
    <r>
      <rPr>
        <sz val="11"/>
        <rFont val="Arial"/>
        <family val="2"/>
      </rPr>
      <t>(Stand: 01.12.2023)</t>
    </r>
  </si>
  <si>
    <t>Verbund Medienpädagogik (5-semestrig)</t>
  </si>
  <si>
    <t>Verbund Medienpädagogik (6-semestrig)</t>
  </si>
  <si>
    <t>Verbundstg. Wirtschaftsingenieurwesen-Maschinenbau</t>
  </si>
  <si>
    <t>Weiterb. Verbundstg. Technik und Unternehmensmanagement (4-sem.)</t>
  </si>
  <si>
    <t>Weiterb. Verbundstg. Technik und Unternehmensmanagement (5-sem.)</t>
  </si>
  <si>
    <r>
      <t>Anmerkung:</t>
    </r>
    <r>
      <rPr>
        <sz val="11"/>
        <rFont val="Arial"/>
        <family val="2"/>
      </rPr>
      <t xml:space="preserve"> Die Zahl "Beendigung des Studiums nach abgeschlossener Prüfung" muss nicht notwendigerweise mit der Absolvent*innenzahl des jeweiligen Semesters übereinstimmen.</t>
    </r>
  </si>
  <si>
    <t xml:space="preserve">Ausländische Studierende der Fachhochschule Südwestfalen (nur Haupthörende, ohne beurlaubte Studierende) </t>
  </si>
  <si>
    <t>im Wintersemester 2023/24 nach Fachbereichen und Nationalität (Stand: 01.12.2023)</t>
  </si>
  <si>
    <t>(Studienfälle)</t>
  </si>
  <si>
    <t>Staat</t>
  </si>
  <si>
    <t>Informatik und 
Naturwissen-
schaften</t>
  </si>
  <si>
    <t>Elektrotechnik 
und Informations-
technik</t>
  </si>
  <si>
    <t>Techn. Betriebs-wirtschaft</t>
  </si>
  <si>
    <t>Ingenieur- und Wirtschafts-
wissenschaften</t>
  </si>
  <si>
    <t>Agrar-
wirtschaft</t>
  </si>
  <si>
    <t>Elektrische 
Energie-
technik</t>
  </si>
  <si>
    <t>Maschinenbau/ Auto-
matisierungs-
technik</t>
  </si>
  <si>
    <t>Bildungs- und Gesellschaftswis-senschaften</t>
  </si>
  <si>
    <t>Afghanistan (AFG)</t>
  </si>
  <si>
    <t>Ägypten (ET)</t>
  </si>
  <si>
    <t>Albanien (AL)</t>
  </si>
  <si>
    <t>Algerien (DZ)</t>
  </si>
  <si>
    <t>Angola (ANG)</t>
  </si>
  <si>
    <t>Argentinien (RA)</t>
  </si>
  <si>
    <t>Armenien (ARM)</t>
  </si>
  <si>
    <t>Aserbaidschan (AZ)</t>
  </si>
  <si>
    <t>Äthiopien (ETH)</t>
  </si>
  <si>
    <t>Australien (AUS)</t>
  </si>
  <si>
    <t>Bangladesh (BD)</t>
  </si>
  <si>
    <t>Belgien (B)</t>
  </si>
  <si>
    <t>Benin (DY)</t>
  </si>
  <si>
    <t>Bolivien (BOL)</t>
  </si>
  <si>
    <t>Botsuana (RB)</t>
  </si>
  <si>
    <t>Bosnien-Herzegovina (BIH)</t>
  </si>
  <si>
    <t>Brasilien (BR)</t>
  </si>
  <si>
    <t>Bulgarien (BG)</t>
  </si>
  <si>
    <t>Chile (RCH)</t>
  </si>
  <si>
    <t>China (VRC)</t>
  </si>
  <si>
    <t>Ecuador (EC)</t>
  </si>
  <si>
    <t>Elfenbeinküste (CI)</t>
  </si>
  <si>
    <t>Eritrea (ER)</t>
  </si>
  <si>
    <t>Frankreich (F)</t>
  </si>
  <si>
    <t>Gabun (GAB)</t>
  </si>
  <si>
    <t>Ghana (GH)</t>
  </si>
  <si>
    <t>Griechenland (GR)</t>
  </si>
  <si>
    <t>Großbritannien (GB)</t>
  </si>
  <si>
    <t>Guinea (GUI)</t>
  </si>
  <si>
    <t>Indien (IND)</t>
  </si>
  <si>
    <t>Indonesien (RI)</t>
  </si>
  <si>
    <t>Irak (IRQ)</t>
  </si>
  <si>
    <t>Iran (IR)</t>
  </si>
  <si>
    <t>Irland (IRL)</t>
  </si>
  <si>
    <t>Israel (IL)</t>
  </si>
  <si>
    <t>Italien (I)</t>
  </si>
  <si>
    <t>Jemen (ADN)</t>
  </si>
  <si>
    <t>Jordanien (JOR)</t>
  </si>
  <si>
    <t>Kamerun (RFC)</t>
  </si>
  <si>
    <t>Kanada (CDN)</t>
  </si>
  <si>
    <t>Kasachstan (KZ)</t>
  </si>
  <si>
    <t>Kenia (EAK)</t>
  </si>
  <si>
    <t>Kolumbien (CO)</t>
  </si>
  <si>
    <t>Kongo (CD)</t>
  </si>
  <si>
    <t>Kosovo (RKS)</t>
  </si>
  <si>
    <t>Kroatien (HR)</t>
  </si>
  <si>
    <t>Lettland (LV)</t>
  </si>
  <si>
    <t>Libanon (RL)</t>
  </si>
  <si>
    <t>Libyen (LAR)</t>
  </si>
  <si>
    <t>Litauen (LT)</t>
  </si>
  <si>
    <t>Luxemburg (L)</t>
  </si>
  <si>
    <t>Malaysia (MAL)</t>
  </si>
  <si>
    <t>Marokko (MA)</t>
  </si>
  <si>
    <t>Mauretanien (RIM)</t>
  </si>
  <si>
    <t>Mauritius (MS)</t>
  </si>
  <si>
    <t>Mazedonien (MK)</t>
  </si>
  <si>
    <t>Mexiko (MEX)</t>
  </si>
  <si>
    <t>Moldawien (MD)</t>
  </si>
  <si>
    <t>Montenegro (MNE)</t>
  </si>
  <si>
    <t>Neuseeland (NZ)</t>
  </si>
  <si>
    <t>Nepal (NEP)</t>
  </si>
  <si>
    <t>Niederlande (NL)</t>
  </si>
  <si>
    <t>Nigeria (WAN)</t>
  </si>
  <si>
    <t>Norwegen (N)</t>
  </si>
  <si>
    <t>Österreich (A)</t>
  </si>
  <si>
    <t>Pakistan (PK)</t>
  </si>
  <si>
    <t>Palästinäns. Gebiete (PS)</t>
  </si>
  <si>
    <t>Philippinen (RP)</t>
  </si>
  <si>
    <t>Polen (PL)</t>
  </si>
  <si>
    <t>Portugal (P)</t>
  </si>
  <si>
    <t>Rumänien (RO)</t>
  </si>
  <si>
    <t>Russland (RUS)</t>
  </si>
  <si>
    <t>Sambia (Z)</t>
  </si>
  <si>
    <t>Schweiz (CH)</t>
  </si>
  <si>
    <t>Serbien (SRB)</t>
  </si>
  <si>
    <t>Simbabwe (ZW)</t>
  </si>
  <si>
    <t>Slowenien (SLO)</t>
  </si>
  <si>
    <t>Spanien (E)</t>
  </si>
  <si>
    <t>Sri Lanka (CL)</t>
  </si>
  <si>
    <t>Staatenlos (STL)</t>
  </si>
  <si>
    <t>Südkorea (ROK)</t>
  </si>
  <si>
    <t>Sudan (EAS)</t>
  </si>
  <si>
    <t>Syrien (SYR)</t>
  </si>
  <si>
    <t>Tadschikistan (TAD)</t>
  </si>
  <si>
    <t>Taiwan (RC)</t>
  </si>
  <si>
    <t>Tansania (EAT)</t>
  </si>
  <si>
    <t>Thailand (THA)</t>
  </si>
  <si>
    <t>Togo (RT)</t>
  </si>
  <si>
    <t>Tunesien (TN)</t>
  </si>
  <si>
    <t>Türkei (TR)</t>
  </si>
  <si>
    <t>Turkmenistan ( TM )</t>
  </si>
  <si>
    <t>Uganda (EAU)</t>
  </si>
  <si>
    <t>Ukraine (UA)</t>
  </si>
  <si>
    <t>Ungarn (H)</t>
  </si>
  <si>
    <t>Ungeklärt (UGK)</t>
  </si>
  <si>
    <t>USA (USA)</t>
  </si>
  <si>
    <t>Usbekistan (UZ)</t>
  </si>
  <si>
    <t>Vietnam (VN)</t>
  </si>
  <si>
    <t>Weißrussland (BY)</t>
  </si>
  <si>
    <t>Zypern (CY)</t>
  </si>
  <si>
    <t>Bildungsausländer*innen** an der Fachhochschule Südwestfalen</t>
  </si>
  <si>
    <t>Summe***</t>
  </si>
  <si>
    <t xml:space="preserve">Verbundstudiengang Angewandte Informatik </t>
  </si>
  <si>
    <t>Verbundstudiengang Angewandte Informatik Künstliche Intelligenz</t>
  </si>
  <si>
    <t>Wirtschaftsinformatik (7-sem.)</t>
  </si>
  <si>
    <t>Wirtschaftsingenieurwesen-Energie und Gebäude</t>
  </si>
  <si>
    <t xml:space="preserve">International Management  </t>
  </si>
  <si>
    <t>International Management  (Teilzeit)</t>
  </si>
  <si>
    <t xml:space="preserve">Von diesen 1309 Bildungsausländer*innen sind </t>
  </si>
  <si>
    <t>67 Austauschstudierende (s. Tabelle 14) und</t>
  </si>
  <si>
    <t>1242 sind permanent Studierende.</t>
  </si>
  <si>
    <t xml:space="preserve">Von diesen 1309 Bildungsausländer*innen haben </t>
  </si>
  <si>
    <t>98 Studierende eine deutsche und 1211 Studierende</t>
  </si>
  <si>
    <t>eine ausländische Staatsangehörigkeit.</t>
  </si>
  <si>
    <t>** Als Bildungsausländer*in gilt, wer die Hochschulzugangsberechtigung</t>
  </si>
  <si>
    <t>im Ausland erworben hat.</t>
  </si>
  <si>
    <t>***Eine Person gibt als Geschlecht "unbestimmt" an.</t>
  </si>
  <si>
    <t>Austauschstudierende an der Fachhochschule Südwestfalen</t>
  </si>
  <si>
    <t xml:space="preserve">männlich </t>
  </si>
  <si>
    <t>Systems Engineering and Engineering Manag.</t>
  </si>
  <si>
    <t>Von den 67 Austauschstudierenden sind 67 Bildungsausländer*innen.</t>
  </si>
  <si>
    <t>Von den 67 Austauschstudierenden haben 67 eine ausländische Staatsangehörigkeit.</t>
  </si>
  <si>
    <t>Von den Austauschstudierenden mit ausländischer Staatsangehörigkeit kommen 64 aus Indonesien und</t>
  </si>
  <si>
    <t>jeweils einer aus China, Russland und Litauen.</t>
  </si>
  <si>
    <t>Weiterbildender Verbundstudiengang Wirtschaftsrecht (LL.M.) im Wintersemester 2023/24</t>
  </si>
  <si>
    <t>Studierende nach Fachsemestern</t>
  </si>
  <si>
    <t>1. FS</t>
  </si>
  <si>
    <t>2. FS</t>
  </si>
  <si>
    <t>3. FS</t>
  </si>
  <si>
    <t>4. FS</t>
  </si>
  <si>
    <t>5. FS</t>
  </si>
  <si>
    <t>6. FS</t>
  </si>
  <si>
    <t>7. FS</t>
  </si>
  <si>
    <t>8. FS</t>
  </si>
  <si>
    <t>9. FS</t>
  </si>
  <si>
    <t>10. FS</t>
  </si>
  <si>
    <t>&gt;10. FS</t>
  </si>
  <si>
    <t>Studierende männlich / weiblich</t>
  </si>
  <si>
    <t>m</t>
  </si>
  <si>
    <t>w</t>
  </si>
  <si>
    <t>Absolvent*innen im SS 2023</t>
  </si>
  <si>
    <t>Studienort</t>
  </si>
  <si>
    <t>Durchschnittliche Studiendauer und Durchschnittsnote der Absolvent*innen im SS 2023</t>
  </si>
  <si>
    <t>Mittel-wert</t>
  </si>
  <si>
    <t>Median</t>
  </si>
  <si>
    <t>Durch-schnitts-note</t>
  </si>
  <si>
    <t>Weiterbildender Verbundstudiengang Technik &amp; Unternehmensmanagement im Wintersemester 2023/24</t>
  </si>
  <si>
    <t>Variante</t>
  </si>
  <si>
    <t>4-semestrig</t>
  </si>
  <si>
    <t>5-semestrig</t>
  </si>
  <si>
    <t>gesamt</t>
  </si>
  <si>
    <t>Weiterbildender Verbundstudiengang Management für Ingenieur- und Naturwissenschaften</t>
  </si>
  <si>
    <t>im Wintersemester 2023/24 (nur FH SWF)</t>
  </si>
  <si>
    <t>im Wintersemester 2023/24</t>
  </si>
  <si>
    <t>keine Absolvent*innen</t>
  </si>
  <si>
    <t>Studierende der FH Bochum, die zum Zwecke der (Prüfungs-)verwaltung durch die FH Südwestfalen hier erfasst sind (Stand 01.12.2023): *</t>
  </si>
  <si>
    <t>im Verbundstudiengang
Wirtschaftsingenieurwesen Bachelor (Hagen)</t>
  </si>
  <si>
    <t>Semester</t>
  </si>
  <si>
    <t>11. Semester</t>
  </si>
  <si>
    <t>12. Semester</t>
  </si>
  <si>
    <t>13. Semester</t>
  </si>
  <si>
    <t>&gt; = 14. Semester</t>
  </si>
  <si>
    <t>im Weiterbildenden Verbundstudiengang Management für Ingenieur- und Naturwissenschaften Master (Hagen)</t>
  </si>
  <si>
    <t>&gt; = 7. Semester</t>
  </si>
  <si>
    <t>Absolvent*innen SS 2023</t>
  </si>
  <si>
    <t>im Weiterbildenden Verbundstudiengang</t>
  </si>
  <si>
    <t>im Verbundstudiengang Wirtschaftsingenieurwesen Bachelor</t>
  </si>
  <si>
    <t>Technische Betriebswirtschaft Master</t>
  </si>
  <si>
    <t>14. Semester</t>
  </si>
  <si>
    <t>&gt;= 15. Semester</t>
  </si>
  <si>
    <t xml:space="preserve">im Weiterbildenden Verbundstudiengang </t>
  </si>
  <si>
    <t>Management für Ingenieur- und Naturwissenschaften Master</t>
  </si>
  <si>
    <t>* In den übrigen Studierendenzahlen nicht enthalten.</t>
  </si>
  <si>
    <t>*** Aus technischen Gründen erfolgt in diesem Semester für diese Studiengänge keine differenzierte Auswertung.</t>
  </si>
  <si>
    <t>Data Science für Agrarwirtschaft***</t>
  </si>
  <si>
    <t>Nachhaltige Ernährungssysteme***</t>
  </si>
  <si>
    <t>Ökologie und Nachhaltigkeitsmanagement***</t>
  </si>
  <si>
    <t>Maschinenbau***</t>
  </si>
  <si>
    <t>* Aus technischen Gründen erfolgt in diesem Semester für diese Studiengänge keine differenzierte Auswertung.</t>
  </si>
  <si>
    <t>im Wintersemester 2023/24 nach Studiengängen getrennt (nur Haupthörende, ohne Beurlaubte)</t>
  </si>
  <si>
    <t>Von den 1833 Studierenden mit ausl. Nationalität sind 1211</t>
  </si>
  <si>
    <t xml:space="preserve">Bildungsausländer*innen (s. Tabelle 13) und 622 Bildungsinländer*innen. </t>
  </si>
  <si>
    <t>im Wintersemester 2023/24 nach Studiengängen getrennt (Haupthörende, ohne Beurlaubte)</t>
  </si>
  <si>
    <t xml:space="preserve">im Wintersemester 2023/24 (nur FH SWF, Studiengang ausgelaufen) </t>
  </si>
  <si>
    <r>
      <t xml:space="preserve">Summe Studierende FH SWF****
</t>
    </r>
    <r>
      <rPr>
        <sz val="11"/>
        <rFont val="Arial"/>
        <family val="2"/>
      </rPr>
      <t>(einschließlich B, 
Zweit- und Gasthörende)</t>
    </r>
  </si>
  <si>
    <t>**** Zusätzlich sind noch 17 Promotionsstudierende eingeschrieben (siehe Tabelle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</si>
</sst>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0"/>
      <name val="Arial"/>
    </font>
    <font>
      <sz val="12"/>
      <name val="Arial"/>
      <family val="2"/>
    </font>
    <font>
      <sz val="11"/>
      <name val="Arial"/>
      <family val="2"/>
    </font>
    <font>
      <b/>
      <sz val="11"/>
      <name val="Arial"/>
      <family val="2"/>
    </font>
    <font>
      <b/>
      <sz val="11"/>
      <color indexed="9"/>
      <name val="Arial"/>
      <family val="2"/>
    </font>
    <font>
      <sz val="10"/>
      <name val="Arial"/>
      <family val="2"/>
    </font>
    <font>
      <b/>
      <sz val="10"/>
      <name val="Arial"/>
      <family val="2"/>
    </font>
    <font>
      <b/>
      <sz val="10"/>
      <color indexed="9"/>
      <name val="Arial"/>
      <family val="2"/>
    </font>
    <font>
      <sz val="10"/>
      <color indexed="8"/>
      <name val="Arial"/>
      <family val="2"/>
    </font>
    <font>
      <b/>
      <sz val="11"/>
      <color indexed="8"/>
      <name val="Arial"/>
      <family val="2"/>
    </font>
    <font>
      <b/>
      <sz val="10"/>
      <color indexed="8"/>
      <name val="Arial"/>
      <family val="2"/>
    </font>
    <font>
      <sz val="11"/>
      <color indexed="8"/>
      <name val="Arial"/>
      <family val="2"/>
    </font>
    <font>
      <sz val="12"/>
      <color indexed="8"/>
      <name val="Arial"/>
      <family val="2"/>
    </font>
    <font>
      <i/>
      <sz val="11"/>
      <name val="Arial"/>
      <family val="2"/>
    </font>
    <font>
      <sz val="14"/>
      <name val="Arial"/>
      <family val="2"/>
    </font>
    <font>
      <b/>
      <sz val="12"/>
      <name val="Arial"/>
      <family val="2"/>
    </font>
    <font>
      <b/>
      <sz val="12"/>
      <color indexed="9"/>
      <name val="Arial"/>
      <family val="2"/>
    </font>
    <font>
      <sz val="11"/>
      <color indexed="9"/>
      <name val="Arial"/>
      <family val="2"/>
    </font>
    <font>
      <sz val="9"/>
      <name val="Arial"/>
      <family val="2"/>
    </font>
    <font>
      <b/>
      <sz val="14"/>
      <color indexed="8"/>
      <name val="Arial"/>
      <family val="2"/>
    </font>
    <font>
      <b/>
      <sz val="14"/>
      <name val="Arial"/>
      <family val="2"/>
    </font>
    <font>
      <b/>
      <u/>
      <sz val="10"/>
      <name val="Arial"/>
      <family val="2"/>
    </font>
    <font>
      <u/>
      <sz val="10"/>
      <name val="Arial"/>
      <family val="2"/>
    </font>
    <font>
      <sz val="12"/>
      <color indexed="9"/>
      <name val="Arial"/>
      <family val="2"/>
    </font>
    <font>
      <u/>
      <sz val="12"/>
      <name val="Arial"/>
      <family val="2"/>
    </font>
    <font>
      <b/>
      <sz val="12"/>
      <color indexed="8"/>
      <name val="Arial"/>
      <family val="2"/>
    </font>
    <font>
      <b/>
      <sz val="12"/>
      <color indexed="10"/>
      <name val="Arial"/>
      <family val="2"/>
    </font>
    <font>
      <sz val="12"/>
      <color indexed="10"/>
      <name val="Arial"/>
      <family val="2"/>
    </font>
    <font>
      <sz val="11"/>
      <color indexed="10"/>
      <name val="Arial"/>
      <family val="2"/>
    </font>
    <font>
      <i/>
      <sz val="12"/>
      <color indexed="8"/>
      <name val="Arial"/>
      <family val="2"/>
    </font>
    <font>
      <b/>
      <sz val="14"/>
      <color indexed="10"/>
      <name val="Arial"/>
      <family val="2"/>
    </font>
    <font>
      <vertAlign val="subscript"/>
      <sz val="10"/>
      <name val="Arial"/>
      <family val="2"/>
    </font>
    <font>
      <vertAlign val="subscript"/>
      <sz val="11"/>
      <name val="Arial"/>
      <family val="2"/>
    </font>
    <font>
      <vertAlign val="subscript"/>
      <sz val="12"/>
      <name val="Arial"/>
      <family val="2"/>
    </font>
    <font>
      <b/>
      <sz val="10"/>
      <color indexed="48"/>
      <name val="Arial"/>
      <family val="2"/>
    </font>
    <font>
      <sz val="10"/>
      <color indexed="48"/>
      <name val="Arial"/>
      <family val="2"/>
    </font>
    <font>
      <sz val="10"/>
      <color indexed="10"/>
      <name val="Arial"/>
      <family val="2"/>
    </font>
    <font>
      <b/>
      <sz val="11"/>
      <color theme="0"/>
      <name val="Arial"/>
      <family val="2"/>
    </font>
    <font>
      <sz val="11"/>
      <color theme="0"/>
      <name val="Arial"/>
      <family val="2"/>
    </font>
    <font>
      <sz val="10"/>
      <color theme="0"/>
      <name val="Arial"/>
      <family val="2"/>
    </font>
    <font>
      <sz val="10"/>
      <color rgb="FFFF0000"/>
      <name val="Arial"/>
      <family val="2"/>
    </font>
    <font>
      <b/>
      <sz val="22"/>
      <color rgb="FFFF0000"/>
      <name val="Arial"/>
      <family val="2"/>
    </font>
    <font>
      <sz val="8"/>
      <name val="Arial"/>
      <family val="2"/>
    </font>
    <font>
      <sz val="11"/>
      <color theme="5" tint="-0.499984740745262"/>
      <name val="Arial"/>
      <family val="2"/>
    </font>
    <font>
      <sz val="11"/>
      <color theme="1"/>
      <name val="Arial"/>
      <family val="2"/>
    </font>
    <font>
      <b/>
      <u/>
      <sz val="11"/>
      <name val="Arial"/>
      <family val="2"/>
    </font>
    <font>
      <b/>
      <sz val="9"/>
      <name val="Arial"/>
      <family val="2"/>
    </font>
    <font>
      <b/>
      <sz val="10"/>
      <color indexed="10"/>
      <name val="Arial"/>
      <family val="2"/>
    </font>
    <font>
      <b/>
      <sz val="10"/>
      <color theme="0" tint="-0.499984740745262"/>
      <name val="Arial"/>
      <family val="2"/>
    </font>
    <font>
      <sz val="10"/>
      <color theme="0" tint="-0.499984740745262"/>
      <name val="Arial"/>
      <family val="2"/>
    </font>
    <font>
      <b/>
      <sz val="14"/>
      <color indexed="9"/>
      <name val="Arial"/>
      <family val="2"/>
    </font>
    <font>
      <sz val="9"/>
      <color indexed="9"/>
      <name val="Arial"/>
      <family val="2"/>
    </font>
    <font>
      <b/>
      <sz val="10"/>
      <color rgb="FFFF0000"/>
      <name val="Arial"/>
      <family val="2"/>
    </font>
    <font>
      <vertAlign val="superscript"/>
      <sz val="12"/>
      <name val="Arial"/>
      <family val="2"/>
    </font>
    <font>
      <sz val="9"/>
      <color indexed="8"/>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9"/>
      </patternFill>
    </fill>
    <fill>
      <patternFill patternType="solid">
        <fgColor indexed="9"/>
        <bgColor indexed="9"/>
      </patternFill>
    </fill>
    <fill>
      <patternFill patternType="solid">
        <fgColor theme="1"/>
        <bgColor indexed="9"/>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bottom style="medium">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s>
  <cellStyleXfs count="2">
    <xf numFmtId="0" fontId="0" fillId="0" borderId="0"/>
    <xf numFmtId="0" fontId="5" fillId="0" borderId="0"/>
  </cellStyleXfs>
  <cellXfs count="1897">
    <xf numFmtId="0" fontId="0" fillId="0" borderId="0" xfId="0"/>
    <xf numFmtId="0" fontId="1" fillId="0" borderId="0" xfId="0" applyFont="1"/>
    <xf numFmtId="0" fontId="2" fillId="0" borderId="0" xfId="0" applyFont="1" applyAlignment="1">
      <alignment horizontal="centerContinuous"/>
    </xf>
    <xf numFmtId="0" fontId="2" fillId="0" borderId="0" xfId="0" applyFont="1"/>
    <xf numFmtId="0" fontId="5" fillId="0" borderId="0" xfId="0" applyFont="1"/>
    <xf numFmtId="0" fontId="2" fillId="0" borderId="0" xfId="0" applyFont="1" applyAlignme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left"/>
    </xf>
    <xf numFmtId="0" fontId="2" fillId="0" borderId="0" xfId="0" applyFont="1" applyBorder="1"/>
    <xf numFmtId="0" fontId="2" fillId="3" borderId="0" xfId="0" applyFont="1" applyFill="1" applyBorder="1"/>
    <xf numFmtId="0" fontId="2" fillId="0" borderId="5"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5" fillId="3" borderId="0" xfId="0" applyFont="1" applyFill="1" applyBorder="1" applyAlignment="1">
      <alignment horizontal="left" vertical="center"/>
    </xf>
    <xf numFmtId="0" fontId="5" fillId="0" borderId="0" xfId="0" applyFont="1" applyFill="1" applyBorder="1"/>
    <xf numFmtId="0" fontId="2" fillId="0" borderId="18" xfId="0" applyFont="1" applyBorder="1" applyAlignment="1">
      <alignment horizontal="left" vertical="center" wrapText="1"/>
    </xf>
    <xf numFmtId="0" fontId="2" fillId="0" borderId="19" xfId="0" applyFont="1" applyBorder="1" applyAlignment="1">
      <alignment horizontal="left" vertical="center"/>
    </xf>
    <xf numFmtId="0" fontId="3" fillId="4" borderId="8" xfId="0" applyFont="1" applyFill="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3" fillId="2" borderId="8" xfId="0" applyFont="1" applyFill="1" applyBorder="1" applyAlignment="1">
      <alignment horizontal="left" vertical="center" wrapText="1"/>
    </xf>
    <xf numFmtId="0" fontId="2" fillId="0" borderId="8" xfId="0" applyFont="1" applyBorder="1" applyAlignment="1">
      <alignment horizontal="left" vertical="top" wrapText="1"/>
    </xf>
    <xf numFmtId="0" fontId="1" fillId="0" borderId="0" xfId="0" applyFont="1" applyAlignment="1">
      <alignment horizontal="left"/>
    </xf>
    <xf numFmtId="0" fontId="15" fillId="0" borderId="0" xfId="0" applyFont="1" applyAlignment="1">
      <alignment horizontal="left"/>
    </xf>
    <xf numFmtId="0" fontId="3" fillId="0" borderId="0" xfId="0" applyFont="1" applyAlignment="1">
      <alignment horizontal="centerContinuous"/>
    </xf>
    <xf numFmtId="0" fontId="22" fillId="0" borderId="0" xfId="0" applyFont="1" applyFill="1" applyBorder="1"/>
    <xf numFmtId="0" fontId="0" fillId="0" borderId="0" xfId="0" applyFill="1" applyBorder="1"/>
    <xf numFmtId="0" fontId="4" fillId="5" borderId="40" xfId="0" applyFont="1" applyFill="1" applyBorder="1" applyAlignment="1">
      <alignment horizontal="left" vertical="center"/>
    </xf>
    <xf numFmtId="0" fontId="15" fillId="2" borderId="8" xfId="0" applyFont="1" applyFill="1" applyBorder="1" applyAlignment="1">
      <alignment horizontal="center" vertical="center"/>
    </xf>
    <xf numFmtId="0" fontId="16" fillId="5" borderId="40" xfId="0" applyFont="1" applyFill="1" applyBorder="1" applyAlignment="1">
      <alignment horizontal="center" vertical="center"/>
    </xf>
    <xf numFmtId="0" fontId="15" fillId="2" borderId="19" xfId="0" applyFont="1" applyFill="1" applyBorder="1" applyAlignment="1">
      <alignment horizontal="center" vertical="center"/>
    </xf>
    <xf numFmtId="0" fontId="21" fillId="0" borderId="0" xfId="0" applyFont="1" applyFill="1" applyBorder="1"/>
    <xf numFmtId="0" fontId="6" fillId="0" borderId="0" xfId="0" applyFont="1" applyFill="1" applyBorder="1"/>
    <xf numFmtId="0" fontId="11" fillId="0"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9" fillId="6" borderId="38" xfId="0" applyFont="1" applyFill="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4" fillId="5" borderId="50" xfId="0" applyFont="1" applyFill="1" applyBorder="1" applyAlignment="1">
      <alignment horizontal="left" vertical="center"/>
    </xf>
    <xf numFmtId="0" fontId="2" fillId="3" borderId="0" xfId="0" applyFont="1" applyFill="1" applyBorder="1" applyAlignment="1">
      <alignment horizontal="left" vertical="center"/>
    </xf>
    <xf numFmtId="0" fontId="1" fillId="0" borderId="0" xfId="0" applyFont="1" applyBorder="1"/>
    <xf numFmtId="0" fontId="2" fillId="0" borderId="23" xfId="0" applyFont="1" applyBorder="1" applyAlignment="1">
      <alignment horizontal="left" vertical="center"/>
    </xf>
    <xf numFmtId="0" fontId="2" fillId="4" borderId="3" xfId="0" applyFont="1" applyFill="1" applyBorder="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left" vertical="center"/>
    </xf>
    <xf numFmtId="0" fontId="2" fillId="2" borderId="3" xfId="0" applyFont="1" applyFill="1" applyBorder="1" applyAlignment="1">
      <alignment horizontal="left" vertical="center"/>
    </xf>
    <xf numFmtId="0" fontId="11" fillId="0" borderId="2" xfId="0" applyFont="1" applyFill="1" applyBorder="1" applyAlignment="1">
      <alignment horizontal="left" vertical="center"/>
    </xf>
    <xf numFmtId="0" fontId="2" fillId="0" borderId="2" xfId="0" applyFont="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Alignment="1">
      <alignment horizontal="left" vertical="center"/>
    </xf>
    <xf numFmtId="0" fontId="1" fillId="3"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19" xfId="0" applyFont="1" applyFill="1" applyBorder="1" applyAlignment="1">
      <alignment horizontal="left" vertical="center"/>
    </xf>
    <xf numFmtId="0" fontId="2" fillId="0" borderId="8" xfId="0" applyFont="1" applyFill="1" applyBorder="1" applyAlignment="1">
      <alignment horizontal="left" vertical="center"/>
    </xf>
    <xf numFmtId="0" fontId="5" fillId="0" borderId="0" xfId="0" applyFont="1" applyFill="1" applyBorder="1" applyAlignment="1">
      <alignment horizontal="left"/>
    </xf>
    <xf numFmtId="0" fontId="12" fillId="0" borderId="0" xfId="0" applyFont="1" applyFill="1" applyBorder="1"/>
    <xf numFmtId="0" fontId="12" fillId="0" borderId="0" xfId="0" applyFont="1" applyBorder="1"/>
    <xf numFmtId="0" fontId="20" fillId="0" borderId="0" xfId="0" applyFont="1" applyAlignment="1">
      <alignment horizontal="left"/>
    </xf>
    <xf numFmtId="0" fontId="8" fillId="0" borderId="0" xfId="0" applyFont="1" applyFill="1" applyBorder="1" applyAlignment="1">
      <alignment horizontal="left" vertical="center"/>
    </xf>
    <xf numFmtId="0" fontId="18" fillId="0" borderId="0" xfId="0" applyFont="1" applyAlignment="1">
      <alignment horizontal="left"/>
    </xf>
    <xf numFmtId="0" fontId="2"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horizontal="right"/>
    </xf>
    <xf numFmtId="0" fontId="2" fillId="0" borderId="0" xfId="0" applyFont="1" applyAlignment="1">
      <alignment horizontal="right"/>
    </xf>
    <xf numFmtId="0" fontId="2" fillId="0" borderId="0" xfId="0" applyFont="1" applyFill="1"/>
    <xf numFmtId="0" fontId="1" fillId="0" borderId="0" xfId="0" applyFont="1" applyFill="1" applyBorder="1"/>
    <xf numFmtId="0" fontId="1" fillId="0" borderId="0" xfId="0" applyFont="1" applyFill="1"/>
    <xf numFmtId="0" fontId="2" fillId="0" borderId="0" xfId="0" applyFont="1" applyFill="1" applyBorder="1" applyAlignment="1">
      <alignment horizontal="center" vertical="center"/>
    </xf>
    <xf numFmtId="0" fontId="2" fillId="0" borderId="0" xfId="0" applyFont="1" applyBorder="1" applyAlignment="1">
      <alignment horizontal="center"/>
    </xf>
    <xf numFmtId="0" fontId="2" fillId="0" borderId="0" xfId="0" applyFont="1" applyFill="1" applyBorder="1"/>
    <xf numFmtId="0" fontId="1" fillId="0" borderId="0" xfId="0" applyFont="1" applyBorder="1" applyAlignment="1">
      <alignment horizontal="left" vertical="top"/>
    </xf>
    <xf numFmtId="0" fontId="4" fillId="5" borderId="40" xfId="0" applyFont="1" applyFill="1" applyBorder="1" applyAlignment="1">
      <alignment horizontal="center" vertical="center"/>
    </xf>
    <xf numFmtId="0" fontId="17" fillId="0" borderId="0" xfId="0" applyFont="1" applyAlignment="1">
      <alignment horizontal="center"/>
    </xf>
    <xf numFmtId="2" fontId="17" fillId="0" borderId="0" xfId="0" applyNumberFormat="1" applyFont="1" applyAlignment="1">
      <alignment horizontal="center"/>
    </xf>
    <xf numFmtId="0" fontId="3" fillId="0" borderId="0" xfId="0" applyFont="1"/>
    <xf numFmtId="0" fontId="36" fillId="0" borderId="0" xfId="0" applyFont="1" applyFill="1" applyBorder="1"/>
    <xf numFmtId="0" fontId="1" fillId="2" borderId="12" xfId="0" applyFont="1" applyFill="1" applyBorder="1" applyAlignment="1">
      <alignment horizontal="left" vertical="center"/>
    </xf>
    <xf numFmtId="0" fontId="1" fillId="2" borderId="12" xfId="0" applyFont="1" applyFill="1" applyBorder="1" applyAlignment="1">
      <alignment horizontal="centerContinuous" vertical="center"/>
    </xf>
    <xf numFmtId="0" fontId="1" fillId="0" borderId="14" xfId="0" applyFont="1" applyBorder="1" applyAlignment="1">
      <alignment horizontal="centerContinuous" vertical="center"/>
    </xf>
    <xf numFmtId="0" fontId="1" fillId="0" borderId="24" xfId="0" applyFont="1" applyBorder="1" applyAlignment="1">
      <alignment horizontal="centerContinuous" vertical="center"/>
    </xf>
    <xf numFmtId="0" fontId="1" fillId="2" borderId="13" xfId="0" applyFont="1" applyFill="1" applyBorder="1" applyAlignment="1">
      <alignment horizontal="left" vertical="center"/>
    </xf>
    <xf numFmtId="0" fontId="1" fillId="2" borderId="13" xfId="0" applyFont="1" applyFill="1" applyBorder="1" applyAlignment="1">
      <alignment horizontal="centerContinuous" vertical="center"/>
    </xf>
    <xf numFmtId="0" fontId="1" fillId="0" borderId="45" xfId="0" applyFont="1" applyBorder="1" applyAlignment="1">
      <alignment horizontal="centerContinuous" vertical="center"/>
    </xf>
    <xf numFmtId="0" fontId="1" fillId="0" borderId="29" xfId="0" applyFont="1" applyBorder="1" applyAlignment="1">
      <alignment horizontal="centerContinuous" vertical="center"/>
    </xf>
    <xf numFmtId="0" fontId="1" fillId="0" borderId="6" xfId="0" applyFont="1" applyBorder="1" applyAlignment="1">
      <alignment horizontal="center" vertical="center"/>
    </xf>
    <xf numFmtId="0" fontId="12" fillId="3" borderId="5" xfId="0" applyFont="1" applyFill="1" applyBorder="1" applyAlignment="1">
      <alignment horizontal="left" vertical="center"/>
    </xf>
    <xf numFmtId="0" fontId="12" fillId="3" borderId="8" xfId="0" applyFont="1" applyFill="1" applyBorder="1" applyAlignment="1">
      <alignment horizontal="center" vertical="center"/>
    </xf>
    <xf numFmtId="2" fontId="1" fillId="0" borderId="3" xfId="0" applyNumberFormat="1" applyFont="1" applyBorder="1" applyAlignment="1">
      <alignment horizontal="center" vertical="center"/>
    </xf>
    <xf numFmtId="0" fontId="1" fillId="0" borderId="16" xfId="0" applyFont="1" applyBorder="1" applyAlignment="1">
      <alignment horizontal="center" vertical="center"/>
    </xf>
    <xf numFmtId="2" fontId="1" fillId="0" borderId="21" xfId="0" applyNumberFormat="1" applyFont="1" applyBorder="1" applyAlignment="1">
      <alignment horizontal="center" vertical="center"/>
    </xf>
    <xf numFmtId="0" fontId="12" fillId="3" borderId="5" xfId="0" applyFont="1" applyFill="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center" vertical="center"/>
    </xf>
    <xf numFmtId="0" fontId="1" fillId="2" borderId="5"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2" fontId="1" fillId="2" borderId="3" xfId="0" applyNumberFormat="1" applyFont="1" applyFill="1" applyBorder="1" applyAlignment="1">
      <alignment horizontal="center" vertical="center"/>
    </xf>
    <xf numFmtId="0" fontId="1" fillId="2" borderId="16" xfId="0" applyFont="1" applyFill="1" applyBorder="1" applyAlignment="1">
      <alignment horizontal="center" vertical="center"/>
    </xf>
    <xf numFmtId="2" fontId="1" fillId="2" borderId="2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5" xfId="0" applyFont="1" applyBorder="1"/>
    <xf numFmtId="0" fontId="1" fillId="0" borderId="5" xfId="0" applyFont="1" applyBorder="1" applyAlignment="1">
      <alignment horizontal="left" vertical="center" wrapText="1"/>
    </xf>
    <xf numFmtId="0" fontId="1" fillId="2" borderId="5" xfId="0" applyFont="1" applyFill="1" applyBorder="1" applyAlignment="1">
      <alignment horizontal="left" vertical="center"/>
    </xf>
    <xf numFmtId="0" fontId="16" fillId="5" borderId="5" xfId="0" applyFont="1" applyFill="1" applyBorder="1" applyAlignment="1">
      <alignment horizontal="left" vertical="center"/>
    </xf>
    <xf numFmtId="0" fontId="16" fillId="5" borderId="8" xfId="0" applyFont="1" applyFill="1" applyBorder="1" applyAlignment="1">
      <alignment horizontal="left" vertical="center"/>
    </xf>
    <xf numFmtId="0" fontId="16" fillId="5" borderId="2" xfId="0" applyFont="1" applyFill="1" applyBorder="1" applyAlignment="1">
      <alignment horizontal="center" vertical="center"/>
    </xf>
    <xf numFmtId="2" fontId="23" fillId="5" borderId="3" xfId="0" applyNumberFormat="1" applyFont="1" applyFill="1" applyBorder="1" applyAlignment="1">
      <alignment horizontal="center" vertical="center"/>
    </xf>
    <xf numFmtId="0" fontId="16" fillId="5" borderId="16" xfId="0" applyFont="1" applyFill="1" applyBorder="1" applyAlignment="1">
      <alignment horizontal="center" vertical="center"/>
    </xf>
    <xf numFmtId="2" fontId="23" fillId="5" borderId="21" xfId="0" applyNumberFormat="1" applyFont="1" applyFill="1" applyBorder="1" applyAlignment="1">
      <alignment horizontal="center" vertical="center"/>
    </xf>
    <xf numFmtId="0" fontId="1" fillId="0" borderId="8" xfId="0" applyFont="1" applyBorder="1" applyAlignment="1">
      <alignment horizontal="center" vertical="center" wrapText="1"/>
    </xf>
    <xf numFmtId="0" fontId="16" fillId="5" borderId="19" xfId="0" applyFont="1" applyFill="1" applyBorder="1" applyAlignment="1">
      <alignment horizontal="left" vertical="center"/>
    </xf>
    <xf numFmtId="2" fontId="1" fillId="0" borderId="7" xfId="0" applyNumberFormat="1" applyFont="1" applyBorder="1" applyAlignment="1">
      <alignment horizontal="center" vertical="center"/>
    </xf>
    <xf numFmtId="0" fontId="1" fillId="0" borderId="18" xfId="0" applyFont="1" applyBorder="1" applyAlignment="1">
      <alignment horizontal="center" vertical="center"/>
    </xf>
    <xf numFmtId="0" fontId="1" fillId="0" borderId="5" xfId="0" applyFont="1" applyBorder="1" applyAlignment="1">
      <alignment horizontal="center" vertical="center"/>
    </xf>
    <xf numFmtId="2" fontId="1" fillId="0" borderId="66" xfId="0" applyNumberFormat="1" applyFont="1" applyBorder="1" applyAlignment="1">
      <alignment horizontal="center" vertical="center"/>
    </xf>
    <xf numFmtId="2" fontId="1" fillId="2" borderId="7"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1" fillId="2" borderId="66"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50" xfId="0" applyFont="1" applyFill="1" applyBorder="1" applyAlignment="1">
      <alignment horizontal="left" vertical="center" wrapText="1"/>
    </xf>
    <xf numFmtId="0" fontId="1" fillId="2" borderId="19" xfId="0" applyFont="1" applyFill="1" applyBorder="1" applyAlignment="1">
      <alignment horizontal="center" vertical="center"/>
    </xf>
    <xf numFmtId="0" fontId="16" fillId="5" borderId="50" xfId="0" applyFont="1" applyFill="1" applyBorder="1" applyAlignment="1">
      <alignment horizontal="left" vertical="center"/>
    </xf>
    <xf numFmtId="0" fontId="16" fillId="5" borderId="20" xfId="0" applyFont="1" applyFill="1" applyBorder="1" applyAlignment="1">
      <alignment horizontal="center" vertical="center"/>
    </xf>
    <xf numFmtId="2" fontId="23" fillId="5" borderId="63" xfId="0" applyNumberFormat="1" applyFont="1" applyFill="1" applyBorder="1" applyAlignment="1">
      <alignment horizontal="center" vertical="center"/>
    </xf>
    <xf numFmtId="0" fontId="16" fillId="5" borderId="0" xfId="0" applyFont="1" applyFill="1" applyBorder="1" applyAlignment="1">
      <alignment horizontal="center" vertical="center"/>
    </xf>
    <xf numFmtId="2" fontId="23" fillId="5" borderId="52" xfId="0" applyNumberFormat="1" applyFont="1" applyFill="1" applyBorder="1" applyAlignment="1">
      <alignment horizontal="center" vertical="center"/>
    </xf>
    <xf numFmtId="0" fontId="25" fillId="6" borderId="38" xfId="0" applyFont="1" applyFill="1" applyBorder="1" applyAlignment="1">
      <alignment horizontal="left" vertical="center"/>
    </xf>
    <xf numFmtId="0" fontId="25" fillId="6" borderId="40" xfId="0" applyFont="1" applyFill="1" applyBorder="1" applyAlignment="1">
      <alignment horizontal="left" vertical="center"/>
    </xf>
    <xf numFmtId="0" fontId="25" fillId="6" borderId="46" xfId="0" applyFont="1" applyFill="1" applyBorder="1" applyAlignment="1">
      <alignment horizontal="center" vertical="center"/>
    </xf>
    <xf numFmtId="2" fontId="25" fillId="6" borderId="48" xfId="0" applyNumberFormat="1" applyFont="1" applyFill="1" applyBorder="1" applyAlignment="1">
      <alignment horizontal="center" vertical="center"/>
    </xf>
    <xf numFmtId="0" fontId="25" fillId="6" borderId="42" xfId="0" applyFont="1" applyFill="1" applyBorder="1" applyAlignment="1">
      <alignment horizontal="center" vertical="center"/>
    </xf>
    <xf numFmtId="2" fontId="25" fillId="6" borderId="47" xfId="0" applyNumberFormat="1" applyFont="1" applyFill="1" applyBorder="1" applyAlignment="1">
      <alignment horizontal="center" vertical="center"/>
    </xf>
    <xf numFmtId="0" fontId="1" fillId="0" borderId="19"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center"/>
    </xf>
    <xf numFmtId="0" fontId="12" fillId="2" borderId="13"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19" xfId="0" applyFont="1" applyBorder="1" applyAlignment="1">
      <alignment horizontal="center" vertical="center"/>
    </xf>
    <xf numFmtId="0" fontId="15" fillId="4" borderId="8" xfId="0" applyFont="1" applyFill="1" applyBorder="1" applyAlignment="1">
      <alignment horizontal="center" vertical="center"/>
    </xf>
    <xf numFmtId="0" fontId="15" fillId="0" borderId="18" xfId="0" applyFont="1" applyBorder="1" applyAlignment="1">
      <alignment horizontal="center" vertical="center"/>
    </xf>
    <xf numFmtId="0" fontId="15" fillId="0" borderId="8" xfId="0" applyFont="1" applyBorder="1" applyAlignment="1">
      <alignment horizontal="center" vertical="center"/>
    </xf>
    <xf numFmtId="0" fontId="16" fillId="5" borderId="64" xfId="0" applyFont="1" applyFill="1" applyBorder="1" applyAlignment="1">
      <alignment horizontal="center" vertical="center"/>
    </xf>
    <xf numFmtId="0" fontId="25" fillId="0" borderId="8"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12" xfId="0" applyFont="1" applyFill="1" applyBorder="1" applyAlignment="1">
      <alignment horizontal="center" vertical="center"/>
    </xf>
    <xf numFmtId="0" fontId="25" fillId="7" borderId="40" xfId="0" applyFont="1" applyFill="1" applyBorder="1" applyAlignment="1">
      <alignment horizontal="center" vertical="center"/>
    </xf>
    <xf numFmtId="0" fontId="3" fillId="2" borderId="5" xfId="0" applyFont="1" applyFill="1" applyBorder="1" applyAlignment="1">
      <alignment horizontal="left" vertical="center"/>
    </xf>
    <xf numFmtId="0" fontId="5" fillId="0" borderId="0" xfId="0" applyFont="1" applyFill="1" applyBorder="1" applyAlignment="1"/>
    <xf numFmtId="0" fontId="0" fillId="0" borderId="0" xfId="0" applyFill="1" applyBorder="1" applyAlignment="1"/>
    <xf numFmtId="0" fontId="14" fillId="0" borderId="0" xfId="0" applyFont="1" applyAlignment="1">
      <alignment horizontal="right"/>
    </xf>
    <xf numFmtId="0" fontId="14" fillId="0" borderId="0" xfId="0" applyFont="1" applyAlignment="1">
      <alignment horizontal="center"/>
    </xf>
    <xf numFmtId="0" fontId="3" fillId="0" borderId="8" xfId="0" applyFont="1" applyBorder="1" applyAlignment="1">
      <alignment horizontal="right" vertical="center" wrapText="1"/>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4" borderId="8" xfId="0" applyFont="1" applyFill="1" applyBorder="1" applyAlignment="1">
      <alignment horizontal="right" vertical="center"/>
    </xf>
    <xf numFmtId="0" fontId="3" fillId="2" borderId="8" xfId="0" applyFont="1" applyFill="1" applyBorder="1" applyAlignment="1">
      <alignment horizontal="right" vertical="center"/>
    </xf>
    <xf numFmtId="0" fontId="3" fillId="0" borderId="19" xfId="0" applyFont="1" applyBorder="1" applyAlignment="1">
      <alignment horizontal="right" vertical="center"/>
    </xf>
    <xf numFmtId="0" fontId="3" fillId="2" borderId="11" xfId="0" applyFont="1" applyFill="1" applyBorder="1" applyAlignment="1">
      <alignment horizontal="right" vertical="center"/>
    </xf>
    <xf numFmtId="0" fontId="2" fillId="2" borderId="66" xfId="0" applyFont="1" applyFill="1" applyBorder="1" applyAlignment="1">
      <alignment horizontal="center" vertical="center"/>
    </xf>
    <xf numFmtId="0" fontId="4" fillId="5" borderId="8" xfId="0" applyFont="1" applyFill="1" applyBorder="1" applyAlignment="1">
      <alignment horizontal="right" vertical="center"/>
    </xf>
    <xf numFmtId="0" fontId="9" fillId="0" borderId="8" xfId="0" applyFont="1" applyFill="1" applyBorder="1" applyAlignment="1">
      <alignment horizontal="right" vertical="center"/>
    </xf>
    <xf numFmtId="0" fontId="11" fillId="0" borderId="66" xfId="0" applyFont="1" applyFill="1" applyBorder="1" applyAlignment="1">
      <alignment horizontal="center" vertical="center"/>
    </xf>
    <xf numFmtId="0" fontId="2" fillId="2" borderId="21"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19" xfId="0" applyFont="1" applyFill="1" applyBorder="1" applyAlignment="1">
      <alignment horizontal="right" vertical="center"/>
    </xf>
    <xf numFmtId="0" fontId="2" fillId="2" borderId="69" xfId="0" applyFont="1" applyFill="1" applyBorder="1" applyAlignment="1">
      <alignment horizontal="center" vertical="center"/>
    </xf>
    <xf numFmtId="0" fontId="4" fillId="5" borderId="42" xfId="0" applyFont="1" applyFill="1" applyBorder="1" applyAlignment="1">
      <alignment horizontal="left" vertical="center"/>
    </xf>
    <xf numFmtId="0" fontId="4" fillId="5" borderId="42" xfId="0" applyFont="1" applyFill="1" applyBorder="1" applyAlignment="1">
      <alignment horizontal="right" vertical="center"/>
    </xf>
    <xf numFmtId="0" fontId="4" fillId="5" borderId="40" xfId="0" applyFont="1" applyFill="1" applyBorder="1" applyAlignment="1">
      <alignment horizontal="right"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8" xfId="0" applyFont="1" applyFill="1" applyBorder="1" applyAlignment="1">
      <alignment horizontal="right" vertical="center"/>
    </xf>
    <xf numFmtId="0" fontId="4" fillId="5" borderId="19" xfId="0" applyFont="1" applyFill="1" applyBorder="1" applyAlignment="1">
      <alignment horizontal="right" vertical="center"/>
    </xf>
    <xf numFmtId="0" fontId="4" fillId="5" borderId="19" xfId="0" applyFont="1" applyFill="1" applyBorder="1" applyAlignment="1">
      <alignment horizontal="center" vertical="center"/>
    </xf>
    <xf numFmtId="0" fontId="19" fillId="7" borderId="40" xfId="0" applyFont="1" applyFill="1" applyBorder="1" applyAlignment="1">
      <alignment horizontal="right" vertical="center"/>
    </xf>
    <xf numFmtId="0" fontId="20" fillId="7" borderId="11" xfId="0" applyFont="1" applyFill="1" applyBorder="1" applyAlignment="1">
      <alignment horizontal="right" vertical="center"/>
    </xf>
    <xf numFmtId="0" fontId="2" fillId="0" borderId="0" xfId="0" applyFont="1" applyBorder="1" applyAlignment="1">
      <alignment horizontal="right"/>
    </xf>
    <xf numFmtId="0" fontId="12" fillId="0" borderId="0" xfId="0" applyFont="1" applyFill="1" applyBorder="1" applyAlignment="1">
      <alignment horizontal="right"/>
    </xf>
    <xf numFmtId="0" fontId="12" fillId="0" borderId="0" xfId="0" applyFont="1" applyBorder="1" applyAlignment="1">
      <alignment horizontal="right"/>
    </xf>
    <xf numFmtId="0" fontId="12" fillId="0" borderId="8" xfId="0" applyFont="1" applyFill="1" applyBorder="1" applyAlignment="1">
      <alignment horizontal="left" vertical="center" wrapText="1"/>
    </xf>
    <xf numFmtId="0" fontId="1" fillId="0" borderId="8" xfId="0" applyFont="1" applyBorder="1" applyAlignment="1">
      <alignment horizontal="left" vertical="center"/>
    </xf>
    <xf numFmtId="0" fontId="1" fillId="0" borderId="19" xfId="0" applyFont="1" applyBorder="1" applyAlignment="1">
      <alignment horizontal="left" vertical="center"/>
    </xf>
    <xf numFmtId="0" fontId="2" fillId="0" borderId="66" xfId="0" applyFont="1" applyFill="1" applyBorder="1" applyAlignment="1">
      <alignment horizontal="center"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xf>
    <xf numFmtId="0" fontId="1" fillId="0" borderId="0" xfId="0" applyFont="1" applyFill="1" applyAlignment="1">
      <alignment horizontal="center"/>
    </xf>
    <xf numFmtId="0" fontId="19" fillId="7" borderId="43" xfId="0" applyFont="1" applyFill="1" applyBorder="1" applyAlignment="1">
      <alignment horizontal="center" vertical="center"/>
    </xf>
    <xf numFmtId="0" fontId="12" fillId="2" borderId="9" xfId="0" applyFont="1" applyFill="1" applyBorder="1" applyAlignment="1">
      <alignment horizontal="center" vertical="center"/>
    </xf>
    <xf numFmtId="0" fontId="2" fillId="2" borderId="9" xfId="0" applyFont="1" applyFill="1" applyBorder="1" applyAlignment="1">
      <alignment horizontal="centerContinuous"/>
    </xf>
    <xf numFmtId="0" fontId="1" fillId="0" borderId="50" xfId="0" applyFont="1" applyBorder="1" applyAlignment="1">
      <alignment horizontal="left" vertical="center"/>
    </xf>
    <xf numFmtId="0" fontId="1" fillId="0" borderId="19" xfId="0" applyFont="1" applyBorder="1" applyAlignment="1">
      <alignment horizontal="center" vertical="center"/>
    </xf>
    <xf numFmtId="0" fontId="15" fillId="0" borderId="0" xfId="0" applyFont="1" applyBorder="1" applyAlignment="1">
      <alignment horizontal="centerContinuous"/>
    </xf>
    <xf numFmtId="0" fontId="1" fillId="0" borderId="5" xfId="0" applyFont="1" applyFill="1" applyBorder="1" applyAlignment="1">
      <alignment horizontal="left" vertical="center" wrapText="1"/>
    </xf>
    <xf numFmtId="0" fontId="3" fillId="2" borderId="19" xfId="0" applyFont="1" applyFill="1" applyBorder="1" applyAlignment="1">
      <alignment horizontal="center" vertical="center"/>
    </xf>
    <xf numFmtId="0" fontId="12" fillId="3" borderId="8" xfId="0" applyFont="1" applyFill="1" applyBorder="1" applyAlignment="1">
      <alignment horizontal="left" vertical="center"/>
    </xf>
    <xf numFmtId="0" fontId="1" fillId="0" borderId="8" xfId="0" applyFont="1" applyBorder="1" applyAlignment="1">
      <alignment vertical="center"/>
    </xf>
    <xf numFmtId="0" fontId="3" fillId="2" borderId="19" xfId="0" applyFont="1" applyFill="1" applyBorder="1" applyAlignment="1">
      <alignment horizontal="left" vertical="center"/>
    </xf>
    <xf numFmtId="0" fontId="2" fillId="2" borderId="23" xfId="0" applyFont="1" applyFill="1" applyBorder="1" applyAlignment="1">
      <alignment horizontal="left" vertical="center"/>
    </xf>
    <xf numFmtId="0" fontId="25" fillId="0" borderId="18" xfId="0" applyFont="1" applyFill="1" applyBorder="1" applyAlignment="1">
      <alignment horizontal="center" vertical="center"/>
    </xf>
    <xf numFmtId="0" fontId="2" fillId="0" borderId="0" xfId="0" applyFont="1" applyFill="1" applyAlignment="1">
      <alignment horizontal="left"/>
    </xf>
    <xf numFmtId="0" fontId="1" fillId="0" borderId="0" xfId="0" applyFont="1" applyFill="1" applyAlignment="1">
      <alignment horizontal="left"/>
    </xf>
    <xf numFmtId="0" fontId="2" fillId="2" borderId="12" xfId="0" applyFont="1" applyFill="1" applyBorder="1" applyAlignment="1">
      <alignment vertical="center"/>
    </xf>
    <xf numFmtId="0" fontId="19" fillId="6" borderId="15" xfId="0" applyFont="1" applyFill="1" applyBorder="1" applyAlignment="1">
      <alignment horizontal="left" vertical="center"/>
    </xf>
    <xf numFmtId="0" fontId="19" fillId="6" borderId="78" xfId="0" applyFont="1" applyFill="1" applyBorder="1" applyAlignment="1">
      <alignment horizontal="left" vertical="center"/>
    </xf>
    <xf numFmtId="0" fontId="19" fillId="7" borderId="13" xfId="0" applyFont="1" applyFill="1" applyBorder="1" applyAlignment="1">
      <alignment horizontal="center" vertical="center"/>
    </xf>
    <xf numFmtId="0" fontId="19" fillId="6" borderId="78" xfId="0" applyFont="1" applyFill="1" applyBorder="1" applyAlignment="1">
      <alignment horizontal="center" vertical="center"/>
    </xf>
    <xf numFmtId="0" fontId="20" fillId="7" borderId="13" xfId="0" applyFont="1" applyFill="1" applyBorder="1" applyAlignment="1">
      <alignment horizontal="center" vertical="center"/>
    </xf>
    <xf numFmtId="0" fontId="15" fillId="0" borderId="0" xfId="0" applyFont="1" applyBorder="1" applyAlignment="1">
      <alignment horizontal="left"/>
    </xf>
    <xf numFmtId="0" fontId="1" fillId="0" borderId="0" xfId="0" applyFont="1" applyBorder="1" applyAlignment="1">
      <alignment horizontal="centerContinuous"/>
    </xf>
    <xf numFmtId="0" fontId="2" fillId="2" borderId="12" xfId="0" applyFont="1" applyFill="1" applyBorder="1" applyAlignment="1">
      <alignment horizontal="center" vertical="center"/>
    </xf>
    <xf numFmtId="2" fontId="1" fillId="0" borderId="65" xfId="0" applyNumberFormat="1" applyFont="1" applyBorder="1" applyAlignment="1">
      <alignment horizontal="center" vertical="center"/>
    </xf>
    <xf numFmtId="0" fontId="1" fillId="0" borderId="57" xfId="0" applyFont="1" applyBorder="1" applyAlignment="1">
      <alignment horizontal="centerContinuous" vertical="center"/>
    </xf>
    <xf numFmtId="0" fontId="3" fillId="2" borderId="33" xfId="0" applyFont="1" applyFill="1" applyBorder="1" applyAlignment="1">
      <alignment horizontal="left" vertical="center"/>
    </xf>
    <xf numFmtId="0" fontId="19" fillId="6" borderId="40" xfId="0" applyFont="1" applyFill="1" applyBorder="1" applyAlignment="1">
      <alignment horizontal="left" vertical="center"/>
    </xf>
    <xf numFmtId="0" fontId="35" fillId="0" borderId="0" xfId="0" applyFont="1" applyFill="1" applyBorder="1"/>
    <xf numFmtId="0" fontId="6" fillId="0" borderId="0" xfId="0" applyFont="1" applyFill="1" applyBorder="1" applyAlignment="1"/>
    <xf numFmtId="0" fontId="5" fillId="0" borderId="0" xfId="0" applyFont="1" applyFill="1" applyBorder="1" applyAlignment="1">
      <alignment horizontal="left" indent="7"/>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5" fillId="4" borderId="8" xfId="0" applyFont="1" applyFill="1" applyBorder="1" applyAlignment="1">
      <alignment horizontal="left" vertical="center" wrapText="1"/>
    </xf>
    <xf numFmtId="0" fontId="1" fillId="4" borderId="3" xfId="0" applyFont="1" applyFill="1" applyBorder="1" applyAlignment="1">
      <alignment horizontal="left" vertical="center"/>
    </xf>
    <xf numFmtId="0" fontId="1" fillId="0" borderId="30" xfId="0" applyFont="1" applyBorder="1" applyAlignment="1">
      <alignment horizontal="left" vertical="center"/>
    </xf>
    <xf numFmtId="0" fontId="1" fillId="0" borderId="3" xfId="0" applyFont="1" applyBorder="1" applyAlignment="1">
      <alignment horizontal="left" vertical="center"/>
    </xf>
    <xf numFmtId="0" fontId="1" fillId="0" borderId="23" xfId="0" applyFont="1" applyBorder="1" applyAlignment="1">
      <alignment horizontal="left" vertical="center"/>
    </xf>
    <xf numFmtId="0" fontId="15" fillId="2" borderId="19" xfId="0" applyFont="1" applyFill="1" applyBorder="1" applyAlignment="1">
      <alignment horizontal="left" vertical="center"/>
    </xf>
    <xf numFmtId="0" fontId="1" fillId="2" borderId="23"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63" xfId="0" applyFont="1" applyFill="1" applyBorder="1" applyAlignment="1">
      <alignment horizontal="center" vertical="center"/>
    </xf>
    <xf numFmtId="0" fontId="16" fillId="5" borderId="38" xfId="0" applyFont="1" applyFill="1" applyBorder="1" applyAlignment="1">
      <alignment horizontal="left" vertical="center"/>
    </xf>
    <xf numFmtId="0" fontId="16" fillId="5" borderId="42" xfId="0" applyFont="1" applyFill="1" applyBorder="1" applyAlignment="1">
      <alignment horizontal="left" vertical="center"/>
    </xf>
    <xf numFmtId="0" fontId="16" fillId="5" borderId="42" xfId="0" applyFont="1" applyFill="1" applyBorder="1" applyAlignment="1">
      <alignment horizontal="center" vertical="center"/>
    </xf>
    <xf numFmtId="0" fontId="16" fillId="5" borderId="44" xfId="0" applyFont="1" applyFill="1" applyBorder="1" applyAlignment="1">
      <alignment horizontal="center" vertical="center"/>
    </xf>
    <xf numFmtId="0" fontId="12" fillId="0" borderId="1" xfId="0" applyFont="1" applyFill="1" applyBorder="1" applyAlignment="1">
      <alignment horizontal="center" vertical="center"/>
    </xf>
    <xf numFmtId="0" fontId="15" fillId="2" borderId="8"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8" xfId="0" applyFont="1" applyFill="1" applyBorder="1" applyAlignment="1">
      <alignment horizontal="left" vertical="center"/>
    </xf>
    <xf numFmtId="0" fontId="1" fillId="0" borderId="3" xfId="0" applyFont="1" applyFill="1" applyBorder="1" applyAlignment="1">
      <alignment horizontal="left" vertical="center"/>
    </xf>
    <xf numFmtId="0" fontId="15" fillId="0" borderId="8" xfId="0" applyFont="1" applyFill="1" applyBorder="1" applyAlignment="1">
      <alignment horizontal="center" vertical="center"/>
    </xf>
    <xf numFmtId="0" fontId="1" fillId="0"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3" xfId="0" applyFont="1" applyFill="1" applyBorder="1" applyAlignment="1">
      <alignment horizontal="left" vertical="center"/>
    </xf>
    <xf numFmtId="0" fontId="15" fillId="2" borderId="50" xfId="0" applyFont="1" applyFill="1" applyBorder="1" applyAlignment="1">
      <alignment horizontal="center" vertical="center"/>
    </xf>
    <xf numFmtId="0" fontId="16" fillId="5" borderId="40" xfId="0" applyFont="1" applyFill="1" applyBorder="1" applyAlignment="1">
      <alignment horizontal="left" vertical="center"/>
    </xf>
    <xf numFmtId="0" fontId="16" fillId="5" borderId="47" xfId="0" applyFont="1" applyFill="1" applyBorder="1" applyAlignment="1">
      <alignment horizontal="center" vertical="center"/>
    </xf>
    <xf numFmtId="0" fontId="16" fillId="5" borderId="43" xfId="0" applyFont="1" applyFill="1" applyBorder="1" applyAlignment="1">
      <alignment horizontal="center" vertical="center"/>
    </xf>
    <xf numFmtId="0" fontId="16" fillId="5" borderId="38" xfId="0" applyFont="1" applyFill="1" applyBorder="1" applyAlignment="1">
      <alignment horizontal="center" vertical="center"/>
    </xf>
    <xf numFmtId="0" fontId="1" fillId="0" borderId="20" xfId="0" applyFont="1" applyBorder="1" applyAlignment="1">
      <alignment horizontal="left" vertical="center"/>
    </xf>
    <xf numFmtId="0" fontId="1" fillId="0" borderId="2" xfId="0" applyFont="1" applyFill="1" applyBorder="1" applyAlignment="1">
      <alignment horizontal="left" vertical="center"/>
    </xf>
    <xf numFmtId="0" fontId="1" fillId="2" borderId="20" xfId="0" applyFont="1" applyFill="1" applyBorder="1" applyAlignment="1">
      <alignment horizontal="left" vertical="center"/>
    </xf>
    <xf numFmtId="0" fontId="1" fillId="2" borderId="50" xfId="0" applyFont="1" applyFill="1" applyBorder="1" applyAlignment="1">
      <alignment horizontal="center" vertical="center"/>
    </xf>
    <xf numFmtId="0" fontId="16" fillId="5" borderId="39" xfId="0" applyFont="1" applyFill="1" applyBorder="1" applyAlignment="1">
      <alignment horizontal="left" vertical="center"/>
    </xf>
    <xf numFmtId="0" fontId="15" fillId="2" borderId="8" xfId="0" applyFont="1" applyFill="1" applyBorder="1" applyAlignment="1">
      <alignment horizontal="left" vertical="center"/>
    </xf>
    <xf numFmtId="0" fontId="1" fillId="2" borderId="2" xfId="0" applyFont="1" applyFill="1" applyBorder="1" applyAlignment="1">
      <alignment horizontal="left" vertical="center"/>
    </xf>
    <xf numFmtId="0" fontId="1" fillId="2" borderId="1" xfId="0" applyFont="1" applyFill="1" applyBorder="1" applyAlignment="1">
      <alignment horizontal="center" vertical="center"/>
    </xf>
    <xf numFmtId="0" fontId="1" fillId="0" borderId="18" xfId="0" applyFont="1" applyBorder="1" applyAlignment="1">
      <alignment horizontal="left" vertical="center"/>
    </xf>
    <xf numFmtId="0" fontId="1" fillId="0" borderId="16" xfId="0" applyFont="1" applyFill="1" applyBorder="1" applyAlignment="1">
      <alignment horizontal="center" vertical="center"/>
    </xf>
    <xf numFmtId="0" fontId="1" fillId="0" borderId="53" xfId="0" applyFont="1" applyBorder="1" applyAlignment="1">
      <alignment horizontal="center" vertical="center"/>
    </xf>
    <xf numFmtId="0" fontId="1" fillId="0" borderId="20" xfId="0" applyFont="1" applyFill="1" applyBorder="1" applyAlignment="1">
      <alignment horizontal="center" vertical="center"/>
    </xf>
    <xf numFmtId="0" fontId="1" fillId="2" borderId="85" xfId="0" applyFont="1" applyFill="1" applyBorder="1" applyAlignment="1">
      <alignment horizontal="center" vertical="center"/>
    </xf>
    <xf numFmtId="0" fontId="6" fillId="0" borderId="0" xfId="0" applyFont="1" applyFill="1" applyBorder="1" applyAlignment="1">
      <alignment horizontal="center" vertical="center"/>
    </xf>
    <xf numFmtId="0" fontId="20"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8" xfId="0" applyFont="1" applyFill="1" applyBorder="1" applyAlignment="1">
      <alignment horizontal="left" vertical="top" wrapText="1"/>
    </xf>
    <xf numFmtId="0" fontId="1" fillId="0" borderId="2"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 fillId="0" borderId="53" xfId="0" applyFont="1" applyBorder="1" applyAlignment="1">
      <alignment horizontal="left" vertical="center" wrapText="1"/>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63" xfId="0"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0" fontId="15" fillId="0" borderId="19" xfId="0" applyFont="1" applyFill="1" applyBorder="1" applyAlignment="1">
      <alignment horizontal="center" vertical="center"/>
    </xf>
    <xf numFmtId="0" fontId="15" fillId="0" borderId="18" xfId="0" applyFont="1" applyBorder="1" applyAlignment="1">
      <alignment horizontal="center" vertical="center" wrapText="1"/>
    </xf>
    <xf numFmtId="0" fontId="11" fillId="0" borderId="0" xfId="0" applyFont="1" applyFill="1" applyBorder="1" applyAlignment="1">
      <alignment horizontal="left" vertical="center"/>
    </xf>
    <xf numFmtId="0" fontId="2" fillId="0" borderId="49" xfId="0" applyFont="1" applyFill="1" applyBorder="1" applyAlignment="1"/>
    <xf numFmtId="0" fontId="1" fillId="0" borderId="49" xfId="0" applyFont="1" applyFill="1" applyBorder="1"/>
    <xf numFmtId="0" fontId="1" fillId="0" borderId="23" xfId="0" applyFont="1" applyFill="1" applyBorder="1" applyAlignment="1">
      <alignment horizontal="left" vertical="center"/>
    </xf>
    <xf numFmtId="0" fontId="1" fillId="0" borderId="20" xfId="0" applyFont="1" applyFill="1" applyBorder="1" applyAlignment="1">
      <alignment horizontal="left" vertical="center"/>
    </xf>
    <xf numFmtId="0" fontId="15" fillId="0" borderId="50" xfId="0" applyFont="1" applyFill="1" applyBorder="1" applyAlignment="1">
      <alignment horizontal="center" vertical="center"/>
    </xf>
    <xf numFmtId="0" fontId="1" fillId="0" borderId="0" xfId="1" applyFont="1"/>
    <xf numFmtId="0" fontId="5" fillId="0" borderId="0" xfId="1" applyFont="1"/>
    <xf numFmtId="0" fontId="3" fillId="0" borderId="0" xfId="1" applyFont="1" applyAlignment="1">
      <alignment horizontal="left"/>
    </xf>
    <xf numFmtId="0" fontId="6" fillId="0" borderId="0" xfId="1" applyFont="1" applyAlignment="1">
      <alignment horizontal="centerContinuous"/>
    </xf>
    <xf numFmtId="0" fontId="15" fillId="0" borderId="0" xfId="1" applyFont="1" applyAlignment="1">
      <alignment horizontal="centerContinuous"/>
    </xf>
    <xf numFmtId="0" fontId="1" fillId="0" borderId="0" xfId="1" applyFont="1" applyAlignment="1">
      <alignment horizontal="centerContinuous"/>
    </xf>
    <xf numFmtId="0" fontId="5" fillId="0" borderId="0" xfId="1" applyFont="1" applyAlignment="1">
      <alignment horizontal="centerContinuous"/>
    </xf>
    <xf numFmtId="0" fontId="1" fillId="0" borderId="0" xfId="1" applyFont="1" applyAlignment="1"/>
    <xf numFmtId="0" fontId="2" fillId="0" borderId="0" xfId="1" applyFont="1" applyAlignment="1">
      <alignment horizontal="left"/>
    </xf>
    <xf numFmtId="0" fontId="5" fillId="0" borderId="9" xfId="1" applyFont="1" applyBorder="1" applyAlignment="1">
      <alignment horizontal="centerContinuous" vertical="center"/>
    </xf>
    <xf numFmtId="0" fontId="5" fillId="0" borderId="14" xfId="1" applyFont="1" applyBorder="1" applyAlignment="1">
      <alignment horizontal="centerContinuous" vertical="center"/>
    </xf>
    <xf numFmtId="0" fontId="1" fillId="0" borderId="31" xfId="1" applyFont="1" applyBorder="1" applyAlignment="1">
      <alignment horizontal="centerContinuous" vertical="center"/>
    </xf>
    <xf numFmtId="0" fontId="15" fillId="0" borderId="32" xfId="1" applyFont="1" applyBorder="1" applyAlignment="1">
      <alignment horizontal="centerContinuous" vertical="center"/>
    </xf>
    <xf numFmtId="0" fontId="15" fillId="0" borderId="59" xfId="1" applyFont="1" applyBorder="1" applyAlignment="1">
      <alignment horizontal="centerContinuous" vertical="center"/>
    </xf>
    <xf numFmtId="0" fontId="15" fillId="0" borderId="60" xfId="1" applyFont="1" applyBorder="1" applyAlignment="1">
      <alignment horizontal="centerContinuous" vertical="center"/>
    </xf>
    <xf numFmtId="0" fontId="1" fillId="0" borderId="32" xfId="1" applyFont="1" applyBorder="1" applyAlignment="1">
      <alignment horizontal="centerContinuous" vertical="center"/>
    </xf>
    <xf numFmtId="0" fontId="5" fillId="0" borderId="24" xfId="1" applyFont="1" applyBorder="1" applyAlignment="1">
      <alignment horizontal="centerContinuous" vertical="center"/>
    </xf>
    <xf numFmtId="0" fontId="1" fillId="0" borderId="0" xfId="1" applyFont="1" applyAlignment="1">
      <alignment vertical="center"/>
    </xf>
    <xf numFmtId="0" fontId="2" fillId="0" borderId="12" xfId="1" applyFont="1" applyBorder="1" applyAlignment="1">
      <alignment horizontal="left" vertical="center"/>
    </xf>
    <xf numFmtId="0" fontId="5" fillId="0" borderId="35" xfId="1" applyFont="1" applyBorder="1" applyAlignment="1">
      <alignment horizontal="centerContinuous" vertical="center"/>
    </xf>
    <xf numFmtId="0" fontId="5" fillId="0" borderId="26" xfId="1" applyFont="1" applyBorder="1" applyAlignment="1">
      <alignment horizontal="centerContinuous" vertical="center"/>
    </xf>
    <xf numFmtId="0" fontId="5" fillId="0" borderId="35" xfId="1" applyFont="1" applyBorder="1" applyAlignment="1" applyProtection="1">
      <alignment horizontal="centerContinuous" vertical="center" wrapText="1"/>
    </xf>
    <xf numFmtId="0" fontId="5" fillId="0" borderId="26" xfId="1" applyFont="1" applyBorder="1" applyAlignment="1" applyProtection="1">
      <alignment horizontal="centerContinuous" vertical="center" wrapText="1"/>
    </xf>
    <xf numFmtId="0" fontId="5" fillId="0" borderId="35" xfId="1" applyFont="1" applyBorder="1" applyAlignment="1">
      <alignment horizontal="centerContinuous" vertical="center" wrapText="1"/>
    </xf>
    <xf numFmtId="0" fontId="5" fillId="0" borderId="26" xfId="1" applyFont="1" applyBorder="1" applyAlignment="1">
      <alignment horizontal="centerContinuous" vertical="center" wrapText="1"/>
    </xf>
    <xf numFmtId="0" fontId="8" fillId="3" borderId="10" xfId="1" applyFont="1" applyFill="1" applyBorder="1" applyAlignment="1">
      <alignment horizontal="center" vertical="center"/>
    </xf>
    <xf numFmtId="0" fontId="2" fillId="0" borderId="13" xfId="1" applyFont="1" applyBorder="1" applyAlignment="1">
      <alignment horizontal="left" vertical="center"/>
    </xf>
    <xf numFmtId="0" fontId="5" fillId="0" borderId="27" xfId="1" applyFont="1" applyBorder="1" applyAlignment="1">
      <alignment horizontal="centerContinuous" vertical="center"/>
    </xf>
    <xf numFmtId="0" fontId="5" fillId="0" borderId="28" xfId="1" applyFont="1" applyBorder="1" applyAlignment="1">
      <alignment horizontal="centerContinuous" vertical="center"/>
    </xf>
    <xf numFmtId="0" fontId="5" fillId="0" borderId="28" xfId="1" applyFont="1" applyBorder="1" applyAlignment="1" applyProtection="1">
      <alignment horizontal="centerContinuous" vertical="center" wrapText="1"/>
    </xf>
    <xf numFmtId="0" fontId="5" fillId="0" borderId="27" xfId="1" applyFont="1" applyBorder="1" applyAlignment="1" applyProtection="1">
      <alignment horizontal="centerContinuous" vertical="center" wrapText="1"/>
    </xf>
    <xf numFmtId="0" fontId="5" fillId="0" borderId="28" xfId="1" applyFont="1" applyBorder="1" applyAlignment="1">
      <alignment horizontal="centerContinuous" vertical="center" wrapText="1"/>
    </xf>
    <xf numFmtId="0" fontId="5" fillId="0" borderId="27" xfId="1" applyFont="1" applyBorder="1" applyAlignment="1">
      <alignment horizontal="centerContinuous" vertical="center" wrapText="1"/>
    </xf>
    <xf numFmtId="0" fontId="8" fillId="3" borderId="11" xfId="1" applyFont="1" applyFill="1" applyBorder="1" applyAlignment="1">
      <alignment horizontal="centerContinuous" vertical="center" wrapText="1"/>
    </xf>
    <xf numFmtId="0" fontId="2" fillId="0" borderId="18" xfId="1" applyFont="1" applyBorder="1" applyAlignment="1">
      <alignment horizontal="left" vertical="center" wrapText="1"/>
    </xf>
    <xf numFmtId="0" fontId="2" fillId="0" borderId="37" xfId="1" applyFont="1" applyBorder="1" applyAlignment="1">
      <alignment horizontal="center" vertical="center" wrapText="1"/>
    </xf>
    <xf numFmtId="0" fontId="5" fillId="0" borderId="36" xfId="1" applyFont="1" applyBorder="1" applyAlignment="1">
      <alignment horizontal="center" vertical="center"/>
    </xf>
    <xf numFmtId="2" fontId="5" fillId="3" borderId="37" xfId="1" applyNumberFormat="1" applyFont="1" applyFill="1" applyBorder="1" applyAlignment="1">
      <alignment horizontal="center" vertical="center"/>
    </xf>
    <xf numFmtId="0" fontId="5" fillId="3" borderId="36" xfId="1" applyFont="1" applyFill="1" applyBorder="1" applyAlignment="1">
      <alignment horizontal="center" vertical="center"/>
    </xf>
    <xf numFmtId="2" fontId="8" fillId="3" borderId="37" xfId="1" applyNumberFormat="1" applyFont="1" applyFill="1" applyBorder="1" applyAlignment="1">
      <alignment horizontal="center" vertical="center"/>
    </xf>
    <xf numFmtId="2" fontId="8" fillId="3" borderId="21" xfId="1" applyNumberFormat="1" applyFont="1" applyFill="1" applyBorder="1" applyAlignment="1">
      <alignment horizontal="center" vertical="center"/>
    </xf>
    <xf numFmtId="0" fontId="5" fillId="3" borderId="18" xfId="1" applyFont="1" applyFill="1" applyBorder="1" applyAlignment="1">
      <alignment horizontal="center" vertical="center"/>
    </xf>
    <xf numFmtId="0" fontId="2" fillId="0" borderId="18" xfId="1" applyFont="1" applyFill="1" applyBorder="1" applyAlignment="1">
      <alignment horizontal="left" vertical="center" wrapText="1"/>
    </xf>
    <xf numFmtId="0" fontId="5" fillId="0" borderId="36" xfId="1" applyFont="1" applyFill="1" applyBorder="1" applyAlignment="1">
      <alignment horizontal="center" vertical="center"/>
    </xf>
    <xf numFmtId="2" fontId="5" fillId="0" borderId="37" xfId="1" applyNumberFormat="1" applyFont="1" applyFill="1" applyBorder="1" applyAlignment="1">
      <alignment horizontal="center" vertical="center"/>
    </xf>
    <xf numFmtId="2" fontId="8" fillId="0" borderId="37" xfId="1" applyNumberFormat="1" applyFont="1" applyFill="1" applyBorder="1" applyAlignment="1">
      <alignment horizontal="center" vertical="center"/>
    </xf>
    <xf numFmtId="2" fontId="8" fillId="0" borderId="21" xfId="1" applyNumberFormat="1" applyFont="1" applyFill="1" applyBorder="1" applyAlignment="1">
      <alignment horizontal="center" vertical="center"/>
    </xf>
    <xf numFmtId="0" fontId="5" fillId="0" borderId="18" xfId="1" applyFont="1" applyFill="1" applyBorder="1" applyAlignment="1">
      <alignment horizontal="center" vertical="center"/>
    </xf>
    <xf numFmtId="0" fontId="1" fillId="0" borderId="0" xfId="1" applyFont="1" applyFill="1"/>
    <xf numFmtId="0" fontId="2" fillId="0" borderId="8" xfId="1" applyFont="1" applyBorder="1" applyAlignment="1">
      <alignment horizontal="left" vertical="center" wrapText="1"/>
    </xf>
    <xf numFmtId="0" fontId="2" fillId="0" borderId="21" xfId="1" applyFont="1" applyBorder="1" applyAlignment="1">
      <alignment horizontal="center" vertical="center" wrapText="1"/>
    </xf>
    <xf numFmtId="0" fontId="5" fillId="0" borderId="16" xfId="1" applyFont="1" applyBorder="1" applyAlignment="1">
      <alignment horizontal="center" vertical="center"/>
    </xf>
    <xf numFmtId="2" fontId="5" fillId="3" borderId="21" xfId="1" applyNumberFormat="1" applyFont="1" applyFill="1" applyBorder="1" applyAlignment="1">
      <alignment horizontal="center" vertical="center"/>
    </xf>
    <xf numFmtId="0" fontId="5" fillId="3" borderId="16" xfId="1" applyFont="1" applyFill="1" applyBorder="1" applyAlignment="1">
      <alignment horizontal="center" vertical="center"/>
    </xf>
    <xf numFmtId="0" fontId="5" fillId="3" borderId="8" xfId="1" applyFont="1" applyFill="1" applyBorder="1" applyAlignment="1">
      <alignment horizontal="center" vertical="center"/>
    </xf>
    <xf numFmtId="0" fontId="5" fillId="0" borderId="21" xfId="1" applyFont="1" applyBorder="1" applyAlignment="1">
      <alignment horizontal="center" vertical="center" wrapText="1"/>
    </xf>
    <xf numFmtId="0" fontId="2" fillId="0" borderId="8" xfId="1" applyFont="1" applyBorder="1" applyAlignment="1">
      <alignment horizontal="left" vertical="center"/>
    </xf>
    <xf numFmtId="0" fontId="2" fillId="0" borderId="21" xfId="1" applyFont="1" applyBorder="1" applyAlignment="1">
      <alignment horizontal="center" vertical="center"/>
    </xf>
    <xf numFmtId="0" fontId="2" fillId="0" borderId="8" xfId="1" applyFont="1" applyBorder="1" applyAlignment="1">
      <alignment vertical="center"/>
    </xf>
    <xf numFmtId="0" fontId="2" fillId="0" borderId="22" xfId="1" applyFont="1" applyBorder="1" applyAlignment="1">
      <alignment horizontal="center" vertical="center"/>
    </xf>
    <xf numFmtId="0" fontId="5" fillId="3" borderId="76" xfId="1" applyFont="1" applyFill="1" applyBorder="1" applyAlignment="1">
      <alignment horizontal="center" vertical="center"/>
    </xf>
    <xf numFmtId="0" fontId="5" fillId="0" borderId="76" xfId="1" applyFont="1" applyBorder="1" applyAlignment="1">
      <alignment horizontal="center" vertical="center"/>
    </xf>
    <xf numFmtId="0" fontId="1" fillId="0" borderId="49" xfId="1" applyFont="1" applyBorder="1"/>
    <xf numFmtId="0" fontId="9" fillId="2" borderId="38" xfId="1" applyFont="1" applyFill="1" applyBorder="1" applyAlignment="1">
      <alignment horizontal="left" vertical="center"/>
    </xf>
    <xf numFmtId="0" fontId="9" fillId="2" borderId="40" xfId="1" applyFont="1" applyFill="1" applyBorder="1" applyAlignment="1">
      <alignment horizontal="center" vertical="center"/>
    </xf>
    <xf numFmtId="0" fontId="6" fillId="2" borderId="46" xfId="1" applyFont="1" applyFill="1" applyBorder="1" applyAlignment="1">
      <alignment horizontal="center" vertical="center"/>
    </xf>
    <xf numFmtId="0" fontId="2" fillId="0" borderId="19" xfId="1" applyFont="1" applyBorder="1" applyAlignment="1">
      <alignment horizontal="left" vertical="center" wrapText="1"/>
    </xf>
    <xf numFmtId="0" fontId="2" fillId="0" borderId="23" xfId="1" applyFont="1" applyBorder="1" applyAlignment="1">
      <alignment horizontal="center" vertical="center"/>
    </xf>
    <xf numFmtId="0" fontId="5" fillId="0" borderId="17" xfId="1" applyFont="1" applyBorder="1" applyAlignment="1">
      <alignment horizontal="center" vertical="center"/>
    </xf>
    <xf numFmtId="0" fontId="5" fillId="3" borderId="17" xfId="1" applyFont="1" applyFill="1" applyBorder="1" applyAlignment="1">
      <alignment horizontal="center" vertical="center"/>
    </xf>
    <xf numFmtId="0" fontId="10" fillId="2" borderId="46" xfId="1" applyFont="1" applyFill="1" applyBorder="1" applyAlignment="1">
      <alignment horizontal="center" vertical="center"/>
    </xf>
    <xf numFmtId="2" fontId="6" fillId="2" borderId="44" xfId="1" applyNumberFormat="1" applyFont="1" applyFill="1" applyBorder="1" applyAlignment="1">
      <alignment horizontal="center" vertical="center"/>
    </xf>
    <xf numFmtId="2" fontId="10" fillId="2" borderId="44" xfId="1" applyNumberFormat="1" applyFont="1" applyFill="1" applyBorder="1" applyAlignment="1">
      <alignment horizontal="center" vertical="center"/>
    </xf>
    <xf numFmtId="0" fontId="6" fillId="2" borderId="40" xfId="1" applyFont="1" applyFill="1" applyBorder="1" applyAlignment="1">
      <alignment horizontal="center" vertical="center"/>
    </xf>
    <xf numFmtId="0" fontId="2" fillId="0" borderId="0" xfId="1" applyFont="1"/>
    <xf numFmtId="0" fontId="31" fillId="0" borderId="0" xfId="1" applyFont="1" applyAlignment="1"/>
    <xf numFmtId="0" fontId="32" fillId="0" borderId="0" xfId="1" applyFont="1" applyAlignment="1"/>
    <xf numFmtId="0" fontId="33" fillId="0" borderId="0" xfId="1" applyFont="1" applyAlignment="1"/>
    <xf numFmtId="0" fontId="6" fillId="0" borderId="0" xfId="1" applyFont="1"/>
    <xf numFmtId="0" fontId="15" fillId="0" borderId="0" xfId="1" applyFont="1"/>
    <xf numFmtId="0" fontId="5" fillId="0" borderId="38" xfId="1" applyFont="1" applyBorder="1" applyAlignment="1">
      <alignment horizontal="centerContinuous" vertical="center"/>
    </xf>
    <xf numFmtId="0" fontId="1" fillId="0" borderId="39" xfId="1" applyFont="1" applyBorder="1" applyAlignment="1">
      <alignment horizontal="centerContinuous" vertical="center"/>
    </xf>
    <xf numFmtId="0" fontId="15" fillId="0" borderId="48" xfId="1" applyFont="1" applyBorder="1" applyAlignment="1">
      <alignment horizontal="centerContinuous" vertical="center"/>
    </xf>
    <xf numFmtId="0" fontId="15" fillId="0" borderId="47" xfId="1" applyFont="1" applyBorder="1" applyAlignment="1">
      <alignment horizontal="centerContinuous" vertical="center"/>
    </xf>
    <xf numFmtId="0" fontId="15" fillId="0" borderId="61" xfId="1" applyFont="1" applyBorder="1" applyAlignment="1">
      <alignment horizontal="centerContinuous" vertical="center"/>
    </xf>
    <xf numFmtId="0" fontId="5" fillId="0" borderId="30" xfId="1" applyFont="1" applyBorder="1" applyAlignment="1">
      <alignment horizontal="centerContinuous" vertical="center"/>
    </xf>
    <xf numFmtId="0" fontId="5" fillId="0" borderId="30" xfId="1" applyFont="1" applyBorder="1" applyAlignment="1" applyProtection="1">
      <alignment horizontal="centerContinuous" vertical="center" wrapText="1"/>
    </xf>
    <xf numFmtId="0" fontId="5" fillId="0" borderId="30" xfId="1" applyFont="1" applyBorder="1" applyAlignment="1">
      <alignment horizontal="centerContinuous" vertical="center" wrapText="1"/>
    </xf>
    <xf numFmtId="0" fontId="5" fillId="0" borderId="33" xfId="1" applyFont="1" applyBorder="1" applyAlignment="1">
      <alignment horizontal="centerContinuous" vertical="center"/>
    </xf>
    <xf numFmtId="0" fontId="5" fillId="0" borderId="34" xfId="1" applyFont="1" applyBorder="1" applyAlignment="1">
      <alignment horizontal="centerContinuous" vertical="center"/>
    </xf>
    <xf numFmtId="0" fontId="5" fillId="0" borderId="34" xfId="1" applyFont="1" applyBorder="1" applyAlignment="1" applyProtection="1">
      <alignment horizontal="centerContinuous" vertical="center" wrapText="1"/>
    </xf>
    <xf numFmtId="0" fontId="5" fillId="0" borderId="33" xfId="1" applyFont="1" applyBorder="1" applyAlignment="1">
      <alignment horizontal="centerContinuous" vertical="center" wrapText="1"/>
    </xf>
    <xf numFmtId="0" fontId="5" fillId="0" borderId="34" xfId="1" applyFont="1" applyBorder="1" applyAlignment="1">
      <alignment horizontal="centerContinuous" vertical="center" wrapText="1"/>
    </xf>
    <xf numFmtId="0" fontId="5" fillId="0" borderId="25" xfId="1" applyFont="1" applyBorder="1" applyAlignment="1">
      <alignment horizontal="center" vertical="center"/>
    </xf>
    <xf numFmtId="2" fontId="5" fillId="3" borderId="26" xfId="1" applyNumberFormat="1" applyFont="1" applyFill="1" applyBorder="1" applyAlignment="1">
      <alignment horizontal="center" vertical="center"/>
    </xf>
    <xf numFmtId="0" fontId="5" fillId="3" borderId="25" xfId="1" applyFont="1" applyFill="1" applyBorder="1" applyAlignment="1">
      <alignment horizontal="center" vertical="center"/>
    </xf>
    <xf numFmtId="2" fontId="8" fillId="3" borderId="26" xfId="1" applyNumberFormat="1" applyFont="1" applyFill="1" applyBorder="1" applyAlignment="1">
      <alignment horizontal="center" vertical="center"/>
    </xf>
    <xf numFmtId="0" fontId="2" fillId="0" borderId="53" xfId="1" applyFont="1" applyBorder="1" applyAlignment="1">
      <alignment horizontal="left" vertical="center" wrapText="1"/>
    </xf>
    <xf numFmtId="0" fontId="2" fillId="0" borderId="18" xfId="1" applyFont="1" applyBorder="1" applyAlignment="1">
      <alignment horizontal="center" vertical="center" wrapText="1"/>
    </xf>
    <xf numFmtId="0" fontId="5" fillId="3" borderId="37" xfId="1" applyFont="1" applyFill="1" applyBorder="1" applyAlignment="1">
      <alignment horizontal="center" vertical="center"/>
    </xf>
    <xf numFmtId="0" fontId="2" fillId="0" borderId="5" xfId="1" applyFont="1" applyBorder="1" applyAlignment="1">
      <alignment horizontal="left" vertical="center"/>
    </xf>
    <xf numFmtId="0" fontId="2" fillId="0" borderId="8" xfId="1" applyFont="1" applyBorder="1" applyAlignment="1">
      <alignment horizontal="center" vertical="center"/>
    </xf>
    <xf numFmtId="0" fontId="5" fillId="3" borderId="21" xfId="1" applyFont="1" applyFill="1" applyBorder="1" applyAlignment="1">
      <alignment horizontal="center" vertical="center"/>
    </xf>
    <xf numFmtId="0" fontId="2" fillId="0" borderId="50" xfId="1" applyFont="1" applyBorder="1" applyAlignment="1">
      <alignment horizontal="left" vertical="center" wrapText="1"/>
    </xf>
    <xf numFmtId="0" fontId="2" fillId="0" borderId="19" xfId="1" applyFont="1" applyBorder="1" applyAlignment="1">
      <alignment horizontal="center" vertical="center"/>
    </xf>
    <xf numFmtId="2" fontId="5" fillId="3" borderId="22" xfId="1" applyNumberFormat="1" applyFont="1" applyFill="1" applyBorder="1" applyAlignment="1">
      <alignment horizontal="center" vertical="center"/>
    </xf>
    <xf numFmtId="2" fontId="8" fillId="3" borderId="22" xfId="1" applyNumberFormat="1" applyFont="1" applyFill="1" applyBorder="1" applyAlignment="1">
      <alignment horizontal="center" vertical="center"/>
    </xf>
    <xf numFmtId="0" fontId="5" fillId="3" borderId="22" xfId="1" applyFont="1" applyFill="1" applyBorder="1" applyAlignment="1">
      <alignment horizontal="center" vertical="center"/>
    </xf>
    <xf numFmtId="0" fontId="1" fillId="0" borderId="0" xfId="1" applyFont="1" applyAlignment="1">
      <alignment wrapText="1"/>
    </xf>
    <xf numFmtId="0" fontId="2" fillId="0" borderId="50" xfId="1" applyFont="1" applyBorder="1" applyAlignment="1">
      <alignment horizontal="left" vertical="center"/>
    </xf>
    <xf numFmtId="0" fontId="2" fillId="0" borderId="5" xfId="1" applyFont="1" applyBorder="1" applyAlignment="1">
      <alignment horizontal="left" vertical="center" wrapText="1"/>
    </xf>
    <xf numFmtId="0" fontId="2" fillId="0" borderId="8" xfId="1" applyFont="1" applyBorder="1" applyAlignment="1">
      <alignment horizontal="center" vertical="center" wrapText="1"/>
    </xf>
    <xf numFmtId="0" fontId="5" fillId="0" borderId="16" xfId="1" applyFont="1" applyBorder="1" applyAlignment="1">
      <alignment horizontal="center" vertical="center" wrapText="1"/>
    </xf>
    <xf numFmtId="0" fontId="5" fillId="3" borderId="16" xfId="1" applyFont="1" applyFill="1" applyBorder="1" applyAlignment="1">
      <alignment horizontal="center" vertical="center" wrapText="1"/>
    </xf>
    <xf numFmtId="2" fontId="8" fillId="3" borderId="22" xfId="1" applyNumberFormat="1" applyFont="1" applyFill="1" applyBorder="1" applyAlignment="1">
      <alignment horizontal="center" vertical="center" wrapText="1"/>
    </xf>
    <xf numFmtId="2" fontId="8" fillId="3" borderId="21" xfId="1" applyNumberFormat="1" applyFont="1" applyFill="1" applyBorder="1" applyAlignment="1">
      <alignment horizontal="center" vertical="center" wrapText="1"/>
    </xf>
    <xf numFmtId="0" fontId="5" fillId="3" borderId="22" xfId="1" applyFont="1" applyFill="1" applyBorder="1" applyAlignment="1">
      <alignment horizontal="center" vertical="center" wrapText="1"/>
    </xf>
    <xf numFmtId="0" fontId="2" fillId="0" borderId="49" xfId="1" applyFont="1" applyBorder="1" applyAlignment="1">
      <alignment horizontal="left" vertical="center"/>
    </xf>
    <xf numFmtId="0" fontId="2" fillId="0" borderId="12" xfId="1" applyFont="1" applyBorder="1" applyAlignment="1">
      <alignment horizontal="center" vertical="center"/>
    </xf>
    <xf numFmtId="2" fontId="10" fillId="2" borderId="42" xfId="1" applyNumberFormat="1" applyFont="1" applyFill="1" applyBorder="1" applyAlignment="1">
      <alignment horizontal="center" vertical="center"/>
    </xf>
    <xf numFmtId="0" fontId="10" fillId="2" borderId="40" xfId="1" applyFont="1" applyFill="1" applyBorder="1" applyAlignment="1">
      <alignment horizontal="center" vertical="center"/>
    </xf>
    <xf numFmtId="0" fontId="2" fillId="0" borderId="10" xfId="1" applyFont="1" applyBorder="1" applyAlignment="1">
      <alignment horizontal="center" vertical="center"/>
    </xf>
    <xf numFmtId="0" fontId="5" fillId="3" borderId="79" xfId="1" applyFont="1" applyFill="1" applyBorder="1" applyAlignment="1">
      <alignment horizontal="center" vertical="center"/>
    </xf>
    <xf numFmtId="2" fontId="8" fillId="3" borderId="80" xfId="1" applyNumberFormat="1" applyFont="1" applyFill="1" applyBorder="1" applyAlignment="1">
      <alignment horizontal="center" vertical="center"/>
    </xf>
    <xf numFmtId="0" fontId="5" fillId="3" borderId="2" xfId="1" applyFont="1" applyFill="1" applyBorder="1" applyAlignment="1">
      <alignment horizontal="center" vertical="center"/>
    </xf>
    <xf numFmtId="2" fontId="8" fillId="3" borderId="3" xfId="1" applyNumberFormat="1" applyFont="1" applyFill="1" applyBorder="1" applyAlignment="1">
      <alignment horizontal="center" vertical="center"/>
    </xf>
    <xf numFmtId="164" fontId="8" fillId="3" borderId="3" xfId="1" applyNumberFormat="1" applyFont="1" applyFill="1" applyBorder="1" applyAlignment="1">
      <alignment horizontal="center" vertical="center"/>
    </xf>
    <xf numFmtId="0" fontId="2" fillId="0" borderId="19" xfId="1" applyFont="1" applyBorder="1" applyAlignment="1">
      <alignment horizontal="center" vertical="center" wrapText="1"/>
    </xf>
    <xf numFmtId="0" fontId="5" fillId="3" borderId="20" xfId="1" applyFont="1" applyFill="1" applyBorder="1" applyAlignment="1">
      <alignment horizontal="center" vertical="center"/>
    </xf>
    <xf numFmtId="164" fontId="8" fillId="3" borderId="23"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0" fontId="5" fillId="3" borderId="19" xfId="1" applyFont="1" applyFill="1" applyBorder="1" applyAlignment="1">
      <alignment horizontal="center" vertical="center"/>
    </xf>
    <xf numFmtId="0" fontId="2" fillId="0" borderId="5" xfId="1" applyFont="1" applyBorder="1" applyAlignment="1">
      <alignment horizontal="center" vertical="center"/>
    </xf>
    <xf numFmtId="0" fontId="9" fillId="2" borderId="15" xfId="1" applyFont="1" applyFill="1" applyBorder="1" applyAlignment="1">
      <alignment horizontal="left" vertical="center"/>
    </xf>
    <xf numFmtId="0" fontId="9" fillId="2" borderId="13" xfId="1" applyFont="1" applyFill="1" applyBorder="1" applyAlignment="1">
      <alignment horizontal="center" vertical="center"/>
    </xf>
    <xf numFmtId="0" fontId="10" fillId="2" borderId="45" xfId="1" applyFont="1" applyFill="1" applyBorder="1" applyAlignment="1">
      <alignment horizontal="center" vertical="center"/>
    </xf>
    <xf numFmtId="2" fontId="6" fillId="2" borderId="29" xfId="1" applyNumberFormat="1" applyFont="1" applyFill="1" applyBorder="1" applyAlignment="1">
      <alignment horizontal="center" vertical="center"/>
    </xf>
    <xf numFmtId="0" fontId="10" fillId="2" borderId="55" xfId="1" applyFont="1" applyFill="1" applyBorder="1" applyAlignment="1">
      <alignment horizontal="center" vertical="center"/>
    </xf>
    <xf numFmtId="2" fontId="10" fillId="2" borderId="51" xfId="1" applyNumberFormat="1" applyFont="1" applyFill="1" applyBorder="1" applyAlignment="1">
      <alignment horizontal="center" vertical="center"/>
    </xf>
    <xf numFmtId="2" fontId="10" fillId="2" borderId="29" xfId="1" applyNumberFormat="1" applyFont="1" applyFill="1" applyBorder="1" applyAlignment="1">
      <alignment horizontal="center" vertical="center"/>
    </xf>
    <xf numFmtId="0" fontId="6" fillId="2" borderId="13" xfId="1" applyFont="1" applyFill="1" applyBorder="1" applyAlignment="1">
      <alignment horizontal="center" vertical="center"/>
    </xf>
    <xf numFmtId="0" fontId="4" fillId="5" borderId="58" xfId="1" applyFont="1" applyFill="1" applyBorder="1" applyAlignment="1">
      <alignment horizontal="left" vertical="center"/>
    </xf>
    <xf numFmtId="0" fontId="4" fillId="5" borderId="51" xfId="1" applyFont="1" applyFill="1" applyBorder="1" applyAlignment="1">
      <alignment horizontal="left" vertical="center"/>
    </xf>
    <xf numFmtId="0" fontId="7" fillId="5" borderId="55" xfId="1" applyFont="1" applyFill="1" applyBorder="1" applyAlignment="1">
      <alignment horizontal="center" vertical="center"/>
    </xf>
    <xf numFmtId="2" fontId="7" fillId="5" borderId="56" xfId="1" applyNumberFormat="1" applyFont="1" applyFill="1" applyBorder="1" applyAlignment="1">
      <alignment horizontal="center" vertical="center"/>
    </xf>
    <xf numFmtId="0" fontId="7" fillId="5" borderId="57" xfId="1" applyFont="1" applyFill="1" applyBorder="1" applyAlignment="1">
      <alignment horizontal="center" vertical="center"/>
    </xf>
    <xf numFmtId="0" fontId="4" fillId="0" borderId="0" xfId="1" applyFont="1" applyFill="1" applyBorder="1" applyAlignment="1">
      <alignment horizontal="left" vertical="center"/>
    </xf>
    <xf numFmtId="0" fontId="7" fillId="0" borderId="0" xfId="1" applyFont="1" applyFill="1" applyBorder="1" applyAlignment="1">
      <alignment horizontal="center" vertical="center"/>
    </xf>
    <xf numFmtId="2" fontId="7" fillId="0" borderId="0" xfId="1" applyNumberFormat="1" applyFont="1" applyFill="1" applyBorder="1" applyAlignment="1">
      <alignment horizontal="center" vertical="center"/>
    </xf>
    <xf numFmtId="0" fontId="5" fillId="0" borderId="0" xfId="1" applyFont="1" applyBorder="1" applyAlignment="1">
      <alignment horizontal="left" vertical="top"/>
    </xf>
    <xf numFmtId="0" fontId="2" fillId="0" borderId="9" xfId="1" applyFont="1" applyBorder="1" applyAlignment="1">
      <alignment horizontal="left" vertical="center"/>
    </xf>
    <xf numFmtId="0" fontId="5" fillId="0" borderId="41" xfId="1" applyFont="1" applyBorder="1" applyAlignment="1">
      <alignment horizontal="centerContinuous" vertical="center"/>
    </xf>
    <xf numFmtId="0" fontId="5" fillId="0" borderId="42" xfId="1" applyFont="1" applyBorder="1" applyAlignment="1">
      <alignment horizontal="centerContinuous" vertical="center"/>
    </xf>
    <xf numFmtId="0" fontId="5" fillId="0" borderId="42" xfId="1" applyFont="1" applyBorder="1" applyAlignment="1" applyProtection="1">
      <alignment horizontal="centerContinuous" vertical="center" wrapText="1"/>
    </xf>
    <xf numFmtId="0" fontId="5" fillId="0" borderId="41" xfId="1" applyFont="1" applyBorder="1" applyAlignment="1" applyProtection="1">
      <alignment horizontal="centerContinuous" vertical="center" wrapText="1"/>
    </xf>
    <xf numFmtId="0" fontId="5" fillId="0" borderId="42" xfId="1" applyFont="1" applyBorder="1" applyAlignment="1">
      <alignment horizontal="centerContinuous" vertical="center" wrapText="1"/>
    </xf>
    <xf numFmtId="0" fontId="5" fillId="0" borderId="41" xfId="1" applyFont="1" applyBorder="1" applyAlignment="1">
      <alignment horizontal="centerContinuous" vertical="center" wrapText="1"/>
    </xf>
    <xf numFmtId="0" fontId="8" fillId="3" borderId="44" xfId="1" applyFont="1" applyFill="1" applyBorder="1" applyAlignment="1">
      <alignment horizontal="center" vertical="center"/>
    </xf>
    <xf numFmtId="0" fontId="5" fillId="0" borderId="46" xfId="1" applyFont="1" applyBorder="1" applyAlignment="1">
      <alignment horizontal="centerContinuous" vertical="center"/>
    </xf>
    <xf numFmtId="0" fontId="5" fillId="0" borderId="39" xfId="1" applyFont="1" applyBorder="1" applyAlignment="1">
      <alignment horizontal="centerContinuous" vertical="center"/>
    </xf>
    <xf numFmtId="0" fontId="5" fillId="0" borderId="39" xfId="1" applyFont="1" applyBorder="1" applyAlignment="1" applyProtection="1">
      <alignment horizontal="centerContinuous" vertical="center" wrapText="1"/>
    </xf>
    <xf numFmtId="0" fontId="5" fillId="0" borderId="39" xfId="1" applyFont="1" applyBorder="1" applyAlignment="1">
      <alignment horizontal="centerContinuous" vertical="center" wrapText="1"/>
    </xf>
    <xf numFmtId="0" fontId="8" fillId="3" borderId="44" xfId="1" applyFont="1" applyFill="1" applyBorder="1" applyAlignment="1">
      <alignment horizontal="centerContinuous" vertical="center" wrapText="1"/>
    </xf>
    <xf numFmtId="2" fontId="8" fillId="3" borderId="65" xfId="1" applyNumberFormat="1" applyFont="1" applyFill="1" applyBorder="1" applyAlignment="1">
      <alignment horizontal="center" vertical="center"/>
    </xf>
    <xf numFmtId="0" fontId="5" fillId="0" borderId="8" xfId="1" applyFont="1" applyFill="1" applyBorder="1" applyAlignment="1">
      <alignment horizontal="center" vertical="center"/>
    </xf>
    <xf numFmtId="0" fontId="27" fillId="0" borderId="0" xfId="1" applyFont="1" applyFill="1"/>
    <xf numFmtId="0" fontId="2" fillId="0" borderId="5" xfId="1" applyFont="1" applyBorder="1" applyAlignment="1">
      <alignment vertical="center"/>
    </xf>
    <xf numFmtId="0" fontId="1" fillId="0" borderId="0" xfId="1" applyFont="1" applyBorder="1"/>
    <xf numFmtId="0" fontId="36" fillId="0" borderId="0" xfId="1" applyFont="1" applyFill="1" applyBorder="1" applyAlignment="1">
      <alignment horizontal="center" vertical="center"/>
    </xf>
    <xf numFmtId="0" fontId="5" fillId="0" borderId="0" xfId="1" applyFont="1" applyBorder="1"/>
    <xf numFmtId="0" fontId="36" fillId="0" borderId="0" xfId="1" applyFont="1" applyFill="1" applyBorder="1"/>
    <xf numFmtId="0" fontId="36" fillId="0" borderId="0" xfId="1" applyFont="1" applyFill="1"/>
    <xf numFmtId="0" fontId="2" fillId="0" borderId="5" xfId="1" applyFont="1" applyFill="1" applyBorder="1" applyAlignment="1">
      <alignment horizontal="left" vertical="center" wrapText="1"/>
    </xf>
    <xf numFmtId="0" fontId="2" fillId="0" borderId="8" xfId="1" applyFont="1" applyFill="1" applyBorder="1" applyAlignment="1">
      <alignment horizontal="left" vertical="center"/>
    </xf>
    <xf numFmtId="0" fontId="5" fillId="0" borderId="16" xfId="1" applyFont="1" applyFill="1" applyBorder="1" applyAlignment="1">
      <alignment horizontal="center" vertical="center"/>
    </xf>
    <xf numFmtId="0" fontId="9" fillId="2" borderId="5" xfId="1" applyFont="1" applyFill="1" applyBorder="1" applyAlignment="1">
      <alignment horizontal="left" vertical="center"/>
    </xf>
    <xf numFmtId="0" fontId="9" fillId="2" borderId="8" xfId="1" applyFont="1" applyFill="1" applyBorder="1" applyAlignment="1">
      <alignment horizontal="left" vertical="center"/>
    </xf>
    <xf numFmtId="0" fontId="10" fillId="2" borderId="16" xfId="1" applyFont="1" applyFill="1" applyBorder="1" applyAlignment="1">
      <alignment horizontal="center" vertical="center"/>
    </xf>
    <xf numFmtId="2" fontId="10" fillId="2" borderId="21" xfId="1" applyNumberFormat="1" applyFont="1" applyFill="1" applyBorder="1" applyAlignment="1">
      <alignment horizontal="center" vertical="center"/>
    </xf>
    <xf numFmtId="0" fontId="6" fillId="2" borderId="8" xfId="1" applyFont="1" applyFill="1" applyBorder="1" applyAlignment="1">
      <alignment horizontal="center" vertical="center"/>
    </xf>
    <xf numFmtId="0" fontId="11" fillId="0" borderId="8" xfId="1" applyFont="1" applyFill="1" applyBorder="1" applyAlignment="1">
      <alignment horizontal="left" vertical="center"/>
    </xf>
    <xf numFmtId="0" fontId="2" fillId="0" borderId="5" xfId="1" applyFont="1" applyFill="1" applyBorder="1" applyAlignment="1">
      <alignment horizontal="left" vertical="center"/>
    </xf>
    <xf numFmtId="0" fontId="9" fillId="2" borderId="54" xfId="1" applyFont="1" applyFill="1" applyBorder="1" applyAlignment="1">
      <alignment horizontal="left" vertical="center"/>
    </xf>
    <xf numFmtId="0" fontId="9" fillId="2" borderId="11" xfId="1" applyFont="1" applyFill="1" applyBorder="1" applyAlignment="1">
      <alignment horizontal="left" vertical="center"/>
    </xf>
    <xf numFmtId="0" fontId="10" fillId="2" borderId="27" xfId="1" applyFont="1" applyFill="1" applyBorder="1" applyAlignment="1">
      <alignment horizontal="center" vertical="center"/>
    </xf>
    <xf numFmtId="2" fontId="10" fillId="2" borderId="28" xfId="1" applyNumberFormat="1" applyFont="1" applyFill="1" applyBorder="1" applyAlignment="1">
      <alignment horizontal="center" vertical="center"/>
    </xf>
    <xf numFmtId="0" fontId="6" fillId="2" borderId="11" xfId="1" applyFont="1" applyFill="1" applyBorder="1" applyAlignment="1">
      <alignment horizontal="center" vertical="center"/>
    </xf>
    <xf numFmtId="0" fontId="5" fillId="0" borderId="3" xfId="1" applyFont="1" applyBorder="1" applyAlignment="1">
      <alignment horizontal="centerContinuous" vertical="center"/>
    </xf>
    <xf numFmtId="0" fontId="5" fillId="0" borderId="21" xfId="1" applyFont="1" applyBorder="1" applyAlignment="1">
      <alignment horizontal="centerContinuous" vertical="center"/>
    </xf>
    <xf numFmtId="0" fontId="5" fillId="0" borderId="3" xfId="1" applyFont="1" applyBorder="1" applyAlignment="1" applyProtection="1">
      <alignment horizontal="centerContinuous" vertical="center" wrapText="1"/>
    </xf>
    <xf numFmtId="0" fontId="5" fillId="0" borderId="21" xfId="1" applyFont="1" applyBorder="1" applyAlignment="1" applyProtection="1">
      <alignment horizontal="centerContinuous" vertical="center" wrapText="1"/>
    </xf>
    <xf numFmtId="0" fontId="5" fillId="0" borderId="3" xfId="1" applyFont="1" applyBorder="1" applyAlignment="1">
      <alignment horizontal="centerContinuous" vertical="center" wrapText="1"/>
    </xf>
    <xf numFmtId="0" fontId="5" fillId="0" borderId="21" xfId="1" applyFont="1" applyBorder="1" applyAlignment="1">
      <alignment horizontal="centerContinuous" vertical="center" wrapText="1"/>
    </xf>
    <xf numFmtId="0" fontId="8" fillId="3" borderId="21" xfId="1" applyFont="1" applyFill="1" applyBorder="1" applyAlignment="1">
      <alignment horizontal="center" vertical="center"/>
    </xf>
    <xf numFmtId="0" fontId="5" fillId="0" borderId="33" xfId="1" applyFont="1" applyBorder="1" applyAlignment="1" applyProtection="1">
      <alignment horizontal="centerContinuous" vertical="center" wrapText="1"/>
    </xf>
    <xf numFmtId="0" fontId="8" fillId="3" borderId="28" xfId="1" applyFont="1" applyFill="1" applyBorder="1" applyAlignment="1">
      <alignment horizontal="centerContinuous" vertical="center" wrapText="1"/>
    </xf>
    <xf numFmtId="0" fontId="5" fillId="3" borderId="6" xfId="1" applyFont="1" applyFill="1" applyBorder="1" applyAlignment="1">
      <alignment horizontal="center" vertical="center"/>
    </xf>
    <xf numFmtId="2" fontId="8" fillId="3" borderId="30" xfId="1" applyNumberFormat="1" applyFont="1" applyFill="1" applyBorder="1" applyAlignment="1">
      <alignment horizontal="center" vertical="center"/>
    </xf>
    <xf numFmtId="2" fontId="8" fillId="3" borderId="66" xfId="1" applyNumberFormat="1" applyFont="1" applyFill="1" applyBorder="1" applyAlignment="1">
      <alignment horizontal="center" vertical="center"/>
    </xf>
    <xf numFmtId="2" fontId="8" fillId="3" borderId="69" xfId="1" applyNumberFormat="1" applyFont="1" applyFill="1" applyBorder="1" applyAlignment="1">
      <alignment horizontal="center" vertical="center"/>
    </xf>
    <xf numFmtId="0" fontId="5" fillId="0" borderId="19" xfId="1" applyFont="1" applyFill="1" applyBorder="1" applyAlignment="1">
      <alignment horizontal="center" vertical="center"/>
    </xf>
    <xf numFmtId="0" fontId="2" fillId="0" borderId="19" xfId="1" applyFont="1" applyBorder="1" applyAlignment="1">
      <alignment horizontal="left" vertical="center"/>
    </xf>
    <xf numFmtId="2" fontId="8" fillId="3" borderId="66" xfId="1" applyNumberFormat="1" applyFont="1" applyFill="1" applyBorder="1" applyAlignment="1">
      <alignment horizontal="center" vertical="center" wrapText="1"/>
    </xf>
    <xf numFmtId="0" fontId="5" fillId="3" borderId="2" xfId="1" applyFont="1" applyFill="1" applyBorder="1" applyAlignment="1">
      <alignment horizontal="center" vertical="center" wrapText="1"/>
    </xf>
    <xf numFmtId="2" fontId="8" fillId="3" borderId="65" xfId="1" applyNumberFormat="1" applyFont="1" applyFill="1" applyBorder="1" applyAlignment="1">
      <alignment horizontal="center" vertical="center" wrapText="1"/>
    </xf>
    <xf numFmtId="2" fontId="8" fillId="3" borderId="23" xfId="1" applyNumberFormat="1" applyFont="1" applyFill="1" applyBorder="1" applyAlignment="1">
      <alignment horizontal="center" vertical="center" wrapText="1"/>
    </xf>
    <xf numFmtId="0" fontId="5" fillId="0" borderId="19" xfId="1" applyFont="1" applyFill="1" applyBorder="1" applyAlignment="1">
      <alignment horizontal="center" vertical="center" wrapText="1"/>
    </xf>
    <xf numFmtId="0" fontId="2" fillId="0" borderId="12" xfId="1" applyFont="1" applyBorder="1" applyAlignment="1">
      <alignment horizontal="left" vertical="center" wrapText="1"/>
    </xf>
    <xf numFmtId="0" fontId="9" fillId="2" borderId="40" xfId="1" applyFont="1" applyFill="1" applyBorder="1" applyAlignment="1">
      <alignment horizontal="left" vertical="center"/>
    </xf>
    <xf numFmtId="0" fontId="10" fillId="2" borderId="39" xfId="1" applyFont="1" applyFill="1" applyBorder="1" applyAlignment="1">
      <alignment horizontal="center" vertical="center"/>
    </xf>
    <xf numFmtId="2" fontId="10" fillId="2" borderId="43" xfId="1" applyNumberFormat="1" applyFont="1" applyFill="1" applyBorder="1" applyAlignment="1">
      <alignment horizontal="center" vertical="center"/>
    </xf>
    <xf numFmtId="0" fontId="2" fillId="0" borderId="10" xfId="1" applyFont="1" applyBorder="1" applyAlignment="1">
      <alignment horizontal="left" vertical="center"/>
    </xf>
    <xf numFmtId="2" fontId="8" fillId="3" borderId="72" xfId="1" applyNumberFormat="1" applyFont="1" applyFill="1" applyBorder="1" applyAlignment="1">
      <alignment horizontal="center" vertical="center"/>
    </xf>
    <xf numFmtId="0" fontId="5" fillId="0" borderId="10" xfId="1" applyFont="1" applyFill="1" applyBorder="1" applyAlignment="1">
      <alignment horizontal="center" vertical="center"/>
    </xf>
    <xf numFmtId="0" fontId="5" fillId="0" borderId="21" xfId="1" applyFont="1" applyFill="1" applyBorder="1" applyAlignment="1">
      <alignment horizontal="center" vertical="center"/>
    </xf>
    <xf numFmtId="0" fontId="9" fillId="2" borderId="13" xfId="1" applyFont="1" applyFill="1" applyBorder="1" applyAlignment="1">
      <alignment horizontal="left" vertical="center"/>
    </xf>
    <xf numFmtId="2" fontId="10" fillId="2" borderId="57" xfId="1" applyNumberFormat="1" applyFont="1" applyFill="1" applyBorder="1" applyAlignment="1">
      <alignment horizontal="center" vertical="center"/>
    </xf>
    <xf numFmtId="0" fontId="4" fillId="5" borderId="38" xfId="1" applyFont="1" applyFill="1" applyBorder="1" applyAlignment="1">
      <alignment horizontal="left" vertical="center"/>
    </xf>
    <xf numFmtId="0" fontId="4" fillId="5" borderId="40" xfId="1" applyFont="1" applyFill="1" applyBorder="1" applyAlignment="1">
      <alignment horizontal="left" vertical="center"/>
    </xf>
    <xf numFmtId="0" fontId="7" fillId="5" borderId="39" xfId="1" applyFont="1" applyFill="1" applyBorder="1" applyAlignment="1">
      <alignment horizontal="center" vertical="center"/>
    </xf>
    <xf numFmtId="2" fontId="7" fillId="5" borderId="41" xfId="1" applyNumberFormat="1" applyFont="1" applyFill="1" applyBorder="1" applyAlignment="1">
      <alignment horizontal="center" vertical="center"/>
    </xf>
    <xf numFmtId="0" fontId="7" fillId="5" borderId="43" xfId="1" applyFont="1" applyFill="1" applyBorder="1" applyAlignment="1">
      <alignment horizontal="center" vertical="center"/>
    </xf>
    <xf numFmtId="0" fontId="2" fillId="0" borderId="8" xfId="1" applyFont="1" applyFill="1" applyBorder="1" applyAlignment="1">
      <alignment horizontal="left" vertical="center" wrapText="1"/>
    </xf>
    <xf numFmtId="0" fontId="2" fillId="0" borderId="0" xfId="1" applyFont="1" applyAlignment="1">
      <alignment horizontal="centerContinuous"/>
    </xf>
    <xf numFmtId="0" fontId="2" fillId="0" borderId="0" xfId="1" applyFont="1" applyAlignment="1">
      <alignment horizontal="center"/>
    </xf>
    <xf numFmtId="0" fontId="2" fillId="0" borderId="0" xfId="1" applyFont="1" applyAlignment="1">
      <alignment vertical="center"/>
    </xf>
    <xf numFmtId="0" fontId="11" fillId="0" borderId="5" xfId="1" applyFont="1" applyFill="1" applyBorder="1" applyAlignment="1">
      <alignment horizontal="left" vertical="center"/>
    </xf>
    <xf numFmtId="2" fontId="11" fillId="2" borderId="21" xfId="1" applyNumberFormat="1" applyFont="1" applyFill="1" applyBorder="1" applyAlignment="1">
      <alignment horizontal="center" vertical="center"/>
    </xf>
    <xf numFmtId="0" fontId="2" fillId="0" borderId="0" xfId="1" applyFont="1" applyFill="1"/>
    <xf numFmtId="0" fontId="2" fillId="0" borderId="0" xfId="1" applyFont="1" applyBorder="1" applyAlignment="1">
      <alignment horizontal="center"/>
    </xf>
    <xf numFmtId="0" fontId="2" fillId="0" borderId="5" xfId="0" applyFont="1" applyFill="1" applyBorder="1" applyAlignment="1">
      <alignment horizontal="left" vertical="center"/>
    </xf>
    <xf numFmtId="0" fontId="11" fillId="0" borderId="18" xfId="1" applyFont="1" applyFill="1" applyBorder="1" applyAlignment="1">
      <alignment horizontal="left" vertical="center"/>
    </xf>
    <xf numFmtId="0" fontId="2" fillId="0" borderId="5" xfId="1" applyFont="1" applyFill="1" applyBorder="1"/>
    <xf numFmtId="0" fontId="2" fillId="0" borderId="8" xfId="1" applyFont="1" applyFill="1" applyBorder="1"/>
    <xf numFmtId="0" fontId="40" fillId="0" borderId="0" xfId="0" applyFont="1" applyFill="1" applyBorder="1"/>
    <xf numFmtId="0" fontId="1" fillId="0" borderId="36" xfId="0" applyFont="1" applyBorder="1" applyAlignment="1">
      <alignment horizontal="center" vertical="center"/>
    </xf>
    <xf numFmtId="0" fontId="20" fillId="0" borderId="0" xfId="1" applyFont="1" applyAlignment="1">
      <alignment horizontal="left"/>
    </xf>
    <xf numFmtId="0" fontId="20" fillId="0" borderId="0" xfId="1" applyFont="1"/>
    <xf numFmtId="0" fontId="1" fillId="0" borderId="0" xfId="1" applyFont="1" applyAlignment="1">
      <alignment horizontal="center"/>
    </xf>
    <xf numFmtId="0" fontId="2" fillId="0" borderId="16" xfId="1" applyFont="1" applyBorder="1" applyAlignment="1">
      <alignment horizontal="left" vertical="center" wrapText="1"/>
    </xf>
    <xf numFmtId="0" fontId="2" fillId="2" borderId="5" xfId="1" applyFont="1" applyFill="1" applyBorder="1" applyAlignment="1">
      <alignment horizontal="left" vertical="center"/>
    </xf>
    <xf numFmtId="0" fontId="2" fillId="3" borderId="0" xfId="1" applyFont="1" applyFill="1" applyBorder="1"/>
    <xf numFmtId="0" fontId="9" fillId="6" borderId="38" xfId="1" applyFont="1" applyFill="1" applyBorder="1" applyAlignment="1">
      <alignment horizontal="left" vertical="center"/>
    </xf>
    <xf numFmtId="0" fontId="2" fillId="0" borderId="0" xfId="1" applyFont="1" applyAlignment="1">
      <alignment horizontal="center" vertical="center"/>
    </xf>
    <xf numFmtId="0" fontId="15" fillId="0" borderId="0" xfId="1" applyFont="1" applyFill="1"/>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xf>
    <xf numFmtId="0" fontId="3" fillId="0" borderId="19" xfId="0" applyFont="1" applyFill="1" applyBorder="1" applyAlignment="1">
      <alignment horizontal="right" vertical="center"/>
    </xf>
    <xf numFmtId="0" fontId="1" fillId="0" borderId="8" xfId="0" applyFont="1" applyFill="1" applyBorder="1" applyAlignment="1">
      <alignment horizontal="center" vertical="center" wrapText="1"/>
    </xf>
    <xf numFmtId="0" fontId="12" fillId="0" borderId="2" xfId="0" applyFont="1" applyFill="1" applyBorder="1" applyAlignment="1">
      <alignment horizontal="left" vertical="center"/>
    </xf>
    <xf numFmtId="0" fontId="11" fillId="0" borderId="8" xfId="1" applyFont="1" applyFill="1" applyBorder="1" applyAlignment="1">
      <alignment horizontal="left" vertical="center" wrapText="1"/>
    </xf>
    <xf numFmtId="0" fontId="2" fillId="0" borderId="21" xfId="1" applyFont="1" applyFill="1" applyBorder="1" applyAlignment="1">
      <alignment horizontal="center" vertical="center"/>
    </xf>
    <xf numFmtId="0" fontId="2" fillId="0" borderId="53" xfId="1" applyFont="1" applyFill="1" applyBorder="1" applyAlignment="1">
      <alignment horizontal="left" vertical="center" wrapText="1"/>
    </xf>
    <xf numFmtId="0" fontId="2" fillId="0" borderId="18" xfId="1" applyFont="1" applyFill="1" applyBorder="1" applyAlignment="1">
      <alignment horizontal="center" vertical="center" wrapText="1"/>
    </xf>
    <xf numFmtId="0" fontId="5" fillId="0" borderId="37" xfId="1" applyFont="1" applyFill="1" applyBorder="1" applyAlignment="1">
      <alignment horizontal="center" vertical="center"/>
    </xf>
    <xf numFmtId="0" fontId="8" fillId="0" borderId="16" xfId="1" applyFont="1" applyFill="1" applyBorder="1" applyAlignment="1">
      <alignment horizontal="center" vertical="center"/>
    </xf>
    <xf numFmtId="0" fontId="5" fillId="0" borderId="2" xfId="1" applyFont="1" applyFill="1" applyBorder="1" applyAlignment="1">
      <alignment horizontal="center" vertical="center"/>
    </xf>
    <xf numFmtId="2" fontId="8" fillId="0" borderId="3" xfId="1" applyNumberFormat="1" applyFont="1" applyFill="1" applyBorder="1" applyAlignment="1">
      <alignment horizontal="center" vertical="center"/>
    </xf>
    <xf numFmtId="2" fontId="8" fillId="0" borderId="66" xfId="1" applyNumberFormat="1" applyFont="1" applyFill="1" applyBorder="1" applyAlignment="1">
      <alignment horizontal="center" vertical="center"/>
    </xf>
    <xf numFmtId="0" fontId="6" fillId="0" borderId="0" xfId="0" applyFont="1" applyFill="1" applyBorder="1" applyAlignment="1">
      <alignment vertical="top"/>
    </xf>
    <xf numFmtId="0" fontId="34" fillId="0" borderId="0" xfId="0" applyFont="1" applyFill="1" applyBorder="1" applyAlignment="1">
      <alignment vertical="top"/>
    </xf>
    <xf numFmtId="0" fontId="0" fillId="0" borderId="0" xfId="0" applyFill="1" applyBorder="1" applyAlignment="1">
      <alignment vertical="top"/>
    </xf>
    <xf numFmtId="0" fontId="6" fillId="0" borderId="0" xfId="0" applyFont="1" applyFill="1" applyBorder="1" applyAlignment="1">
      <alignment horizontal="left" vertical="top"/>
    </xf>
    <xf numFmtId="0" fontId="5" fillId="0" borderId="0" xfId="0" applyFont="1" applyFill="1" applyBorder="1" applyAlignment="1">
      <alignment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4" fillId="0" borderId="0" xfId="0" applyFont="1" applyAlignment="1">
      <alignment horizontal="left"/>
    </xf>
    <xf numFmtId="0" fontId="2" fillId="0" borderId="3" xfId="0" applyFont="1" applyBorder="1" applyAlignment="1">
      <alignment horizontal="left" vertical="center" wrapText="1"/>
    </xf>
    <xf numFmtId="0" fontId="5" fillId="3" borderId="1" xfId="1" applyFont="1" applyFill="1" applyBorder="1" applyAlignment="1">
      <alignment horizontal="center" vertical="center"/>
    </xf>
    <xf numFmtId="2" fontId="5" fillId="3" borderId="7" xfId="1" applyNumberFormat="1" applyFont="1" applyFill="1" applyBorder="1" applyAlignment="1">
      <alignment horizontal="center" vertical="center"/>
    </xf>
    <xf numFmtId="2" fontId="8" fillId="3" borderId="7" xfId="1" applyNumberFormat="1" applyFont="1" applyFill="1" applyBorder="1" applyAlignment="1">
      <alignment horizontal="center" vertical="center"/>
    </xf>
    <xf numFmtId="0" fontId="5" fillId="3" borderId="5" xfId="1" applyFont="1" applyFill="1" applyBorder="1" applyAlignment="1">
      <alignment horizontal="center" vertical="center"/>
    </xf>
    <xf numFmtId="0" fontId="5" fillId="0" borderId="5" xfId="1" applyFont="1" applyBorder="1" applyAlignment="1">
      <alignment horizontal="center" vertical="center"/>
    </xf>
    <xf numFmtId="0" fontId="2" fillId="0" borderId="18" xfId="1" applyFont="1" applyFill="1" applyBorder="1" applyAlignment="1">
      <alignment vertical="center"/>
    </xf>
    <xf numFmtId="0" fontId="2" fillId="0" borderId="8" xfId="1" applyFont="1" applyFill="1" applyBorder="1" applyAlignment="1">
      <alignment vertical="center"/>
    </xf>
    <xf numFmtId="0" fontId="2" fillId="0" borderId="19" xfId="1" applyFont="1" applyFill="1" applyBorder="1" applyAlignment="1">
      <alignment vertical="center" wrapText="1"/>
    </xf>
    <xf numFmtId="0" fontId="2" fillId="0" borderId="3" xfId="1" applyFont="1" applyBorder="1" applyAlignment="1">
      <alignment horizontal="center" vertical="center"/>
    </xf>
    <xf numFmtId="0" fontId="1" fillId="0" borderId="49" xfId="1" applyFont="1" applyFill="1" applyBorder="1"/>
    <xf numFmtId="0" fontId="2" fillId="0" borderId="19" xfId="1" applyFont="1" applyFill="1" applyBorder="1" applyAlignment="1">
      <alignment horizontal="left" vertical="center"/>
    </xf>
    <xf numFmtId="0" fontId="2" fillId="0" borderId="19" xfId="1" applyFont="1" applyFill="1" applyBorder="1" applyAlignment="1">
      <alignment horizontal="left" vertical="center" wrapText="1"/>
    </xf>
    <xf numFmtId="2" fontId="8" fillId="3" borderId="64" xfId="1" applyNumberFormat="1" applyFont="1" applyFill="1" applyBorder="1" applyAlignment="1">
      <alignment horizontal="center" vertical="center"/>
    </xf>
    <xf numFmtId="2" fontId="8" fillId="0" borderId="72" xfId="1" applyNumberFormat="1" applyFont="1" applyFill="1" applyBorder="1" applyAlignment="1">
      <alignment horizontal="center" vertical="center"/>
    </xf>
    <xf numFmtId="2" fontId="5" fillId="3" borderId="64" xfId="1" applyNumberFormat="1" applyFont="1" applyFill="1" applyBorder="1" applyAlignment="1">
      <alignment horizontal="center" vertical="center"/>
    </xf>
    <xf numFmtId="0" fontId="2" fillId="0" borderId="50" xfId="1" applyFont="1" applyFill="1" applyBorder="1" applyAlignment="1">
      <alignment horizontal="left" vertical="center" wrapText="1"/>
    </xf>
    <xf numFmtId="0" fontId="2" fillId="0" borderId="50" xfId="1" applyFont="1" applyFill="1" applyBorder="1" applyAlignment="1">
      <alignment horizontal="left" vertical="center"/>
    </xf>
    <xf numFmtId="0" fontId="2" fillId="0" borderId="7" xfId="1" applyFont="1" applyFill="1" applyBorder="1" applyAlignment="1">
      <alignment horizontal="left" vertical="center"/>
    </xf>
    <xf numFmtId="0" fontId="2" fillId="0" borderId="35" xfId="1" applyFont="1" applyFill="1" applyBorder="1" applyAlignment="1">
      <alignment horizontal="left" vertical="center"/>
    </xf>
    <xf numFmtId="0" fontId="2" fillId="0" borderId="5" xfId="0" applyFont="1" applyBorder="1" applyAlignment="1">
      <alignment horizontal="left" vertical="center" wrapText="1"/>
    </xf>
    <xf numFmtId="0" fontId="1" fillId="0" borderId="19" xfId="0" applyFont="1" applyFill="1" applyBorder="1" applyAlignment="1">
      <alignment horizontal="left" vertical="center" wrapText="1"/>
    </xf>
    <xf numFmtId="0" fontId="2" fillId="0" borderId="35" xfId="1" applyFont="1" applyFill="1" applyBorder="1" applyAlignment="1">
      <alignment horizontal="left" vertical="center" wrapText="1"/>
    </xf>
    <xf numFmtId="0" fontId="2" fillId="0" borderId="10" xfId="1" applyFont="1" applyBorder="1" applyAlignment="1">
      <alignment horizontal="center" vertical="center" wrapText="1"/>
    </xf>
    <xf numFmtId="0" fontId="5" fillId="3" borderId="26" xfId="1" applyFont="1" applyFill="1" applyBorder="1" applyAlignment="1">
      <alignment horizontal="center" vertical="center"/>
    </xf>
    <xf numFmtId="2" fontId="6" fillId="9" borderId="43" xfId="1" applyNumberFormat="1" applyFont="1" applyFill="1" applyBorder="1" applyAlignment="1">
      <alignment horizontal="center" vertical="center"/>
    </xf>
    <xf numFmtId="2" fontId="10" fillId="9" borderId="43" xfId="1" applyNumberFormat="1" applyFont="1" applyFill="1" applyBorder="1" applyAlignment="1">
      <alignment horizontal="center" vertical="center"/>
    </xf>
    <xf numFmtId="2" fontId="10" fillId="9" borderId="84" xfId="1" applyNumberFormat="1" applyFont="1" applyFill="1" applyBorder="1" applyAlignment="1">
      <alignment horizontal="center" vertical="center"/>
    </xf>
    <xf numFmtId="2" fontId="10" fillId="9" borderId="64" xfId="1" applyNumberFormat="1" applyFont="1" applyFill="1" applyBorder="1" applyAlignment="1">
      <alignment horizontal="center" vertical="center"/>
    </xf>
    <xf numFmtId="0" fontId="1" fillId="0" borderId="18" xfId="0" applyFont="1" applyBorder="1" applyAlignment="1">
      <alignment horizontal="center" vertical="center" wrapText="1"/>
    </xf>
    <xf numFmtId="2" fontId="1" fillId="0" borderId="30" xfId="0" applyNumberFormat="1" applyFont="1" applyBorder="1" applyAlignment="1">
      <alignment horizontal="center" vertical="center"/>
    </xf>
    <xf numFmtId="2" fontId="1" fillId="0" borderId="37" xfId="0" applyNumberFormat="1" applyFont="1" applyBorder="1" applyAlignment="1">
      <alignment horizontal="center" vertical="center"/>
    </xf>
    <xf numFmtId="0" fontId="16" fillId="10" borderId="0" xfId="0" applyFont="1" applyFill="1" applyBorder="1" applyAlignment="1">
      <alignment horizontal="left" vertical="center"/>
    </xf>
    <xf numFmtId="0" fontId="16" fillId="10" borderId="0" xfId="0" applyFont="1" applyFill="1" applyBorder="1" applyAlignment="1">
      <alignment horizontal="center" vertical="center"/>
    </xf>
    <xf numFmtId="2" fontId="23" fillId="10" borderId="0" xfId="0" applyNumberFormat="1" applyFont="1" applyFill="1" applyBorder="1" applyAlignment="1">
      <alignment horizontal="center" vertical="center"/>
    </xf>
    <xf numFmtId="0" fontId="2" fillId="10" borderId="0" xfId="0" applyFont="1" applyFill="1" applyBorder="1"/>
    <xf numFmtId="2" fontId="1" fillId="2" borderId="23" xfId="0" applyNumberFormat="1" applyFont="1" applyFill="1" applyBorder="1" applyAlignment="1">
      <alignment horizontal="center" vertical="center"/>
    </xf>
    <xf numFmtId="0" fontId="1" fillId="2" borderId="17" xfId="0" applyFont="1" applyFill="1" applyBorder="1" applyAlignment="1">
      <alignment horizontal="center" vertical="center"/>
    </xf>
    <xf numFmtId="2" fontId="1" fillId="2" borderId="22" xfId="0" applyNumberFormat="1" applyFont="1" applyFill="1" applyBorder="1" applyAlignment="1">
      <alignment horizontal="center" vertical="center"/>
    </xf>
    <xf numFmtId="0" fontId="16" fillId="5" borderId="39" xfId="0" applyFont="1" applyFill="1" applyBorder="1" applyAlignment="1">
      <alignment horizontal="center" vertical="center"/>
    </xf>
    <xf numFmtId="2" fontId="23" fillId="5" borderId="42" xfId="0" applyNumberFormat="1" applyFont="1" applyFill="1" applyBorder="1" applyAlignment="1">
      <alignment horizontal="center" vertical="center"/>
    </xf>
    <xf numFmtId="0" fontId="16" fillId="5" borderId="46" xfId="0" applyFont="1" applyFill="1" applyBorder="1" applyAlignment="1">
      <alignment horizontal="center" vertical="center"/>
    </xf>
    <xf numFmtId="2" fontId="23" fillId="5" borderId="44" xfId="0" applyNumberFormat="1" applyFont="1" applyFill="1" applyBorder="1" applyAlignment="1">
      <alignment horizontal="center" vertical="center"/>
    </xf>
    <xf numFmtId="0" fontId="4" fillId="5" borderId="12" xfId="0" applyFont="1" applyFill="1" applyBorder="1" applyAlignment="1">
      <alignment horizontal="left" vertical="center"/>
    </xf>
    <xf numFmtId="0" fontId="4" fillId="5" borderId="81" xfId="0" applyFont="1" applyFill="1" applyBorder="1" applyAlignment="1">
      <alignment horizontal="left" vertical="center"/>
    </xf>
    <xf numFmtId="0" fontId="4" fillId="5" borderId="49" xfId="0" applyFont="1" applyFill="1" applyBorder="1" applyAlignment="1">
      <alignment horizontal="right" vertical="center"/>
    </xf>
    <xf numFmtId="0" fontId="4" fillId="5" borderId="12" xfId="0" applyFont="1" applyFill="1" applyBorder="1" applyAlignment="1">
      <alignment horizontal="right" vertical="center"/>
    </xf>
    <xf numFmtId="0" fontId="4" fillId="5" borderId="12"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centerContinuous"/>
    </xf>
    <xf numFmtId="0" fontId="2" fillId="0" borderId="53" xfId="1" applyFont="1" applyFill="1" applyBorder="1" applyAlignment="1">
      <alignment horizontal="left" vertical="center"/>
    </xf>
    <xf numFmtId="0" fontId="14" fillId="0" borderId="0" xfId="0" applyFont="1" applyFill="1" applyAlignment="1">
      <alignment horizontal="right"/>
    </xf>
    <xf numFmtId="0" fontId="2" fillId="0" borderId="0" xfId="0" applyFont="1" applyFill="1" applyAlignment="1">
      <alignment horizontal="right"/>
    </xf>
    <xf numFmtId="0" fontId="1" fillId="0" borderId="0" xfId="0" applyFont="1" applyFill="1" applyAlignment="1">
      <alignment horizontal="right"/>
    </xf>
    <xf numFmtId="0" fontId="3" fillId="0" borderId="18" xfId="0" applyFont="1" applyFill="1" applyBorder="1" applyAlignment="1">
      <alignment horizontal="right" vertical="center"/>
    </xf>
    <xf numFmtId="0" fontId="2" fillId="0" borderId="0" xfId="0" applyFont="1" applyFill="1" applyBorder="1" applyAlignment="1">
      <alignment horizontal="right"/>
    </xf>
    <xf numFmtId="0" fontId="1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1" applyFont="1" applyAlignment="1">
      <alignment horizontal="left"/>
    </xf>
    <xf numFmtId="0" fontId="2" fillId="0" borderId="36"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18" xfId="1" applyFont="1" applyBorder="1" applyAlignment="1">
      <alignment horizontal="left" vertical="center" wrapText="1"/>
    </xf>
    <xf numFmtId="0" fontId="1" fillId="0" borderId="8" xfId="1" applyFont="1" applyBorder="1" applyAlignment="1">
      <alignment horizontal="left" vertical="center" wrapText="1"/>
    </xf>
    <xf numFmtId="0" fontId="1" fillId="0" borderId="2" xfId="1" applyFont="1" applyBorder="1" applyAlignment="1">
      <alignment horizontal="center" vertical="center" wrapText="1"/>
    </xf>
    <xf numFmtId="0" fontId="1" fillId="0" borderId="2" xfId="1" applyFont="1" applyBorder="1" applyAlignment="1">
      <alignment horizontal="center" vertical="center"/>
    </xf>
    <xf numFmtId="0" fontId="1" fillId="0" borderId="20" xfId="1" applyFont="1" applyBorder="1" applyAlignment="1">
      <alignment horizontal="center" vertical="center"/>
    </xf>
    <xf numFmtId="0" fontId="1" fillId="0" borderId="5" xfId="1" applyFont="1" applyBorder="1" applyAlignment="1">
      <alignment horizontal="left" vertical="center" wrapText="1"/>
    </xf>
    <xf numFmtId="0" fontId="1" fillId="0" borderId="5" xfId="1" applyFont="1" applyBorder="1" applyAlignment="1">
      <alignment horizontal="left" vertical="center"/>
    </xf>
    <xf numFmtId="0" fontId="1" fillId="0" borderId="50" xfId="1" applyFont="1" applyBorder="1" applyAlignment="1">
      <alignment horizontal="left" vertical="center"/>
    </xf>
    <xf numFmtId="0" fontId="1" fillId="0" borderId="50" xfId="1" applyFont="1" applyBorder="1" applyAlignment="1">
      <alignment horizontal="left" vertical="center" wrapText="1"/>
    </xf>
    <xf numFmtId="0" fontId="1" fillId="0" borderId="53" xfId="1" applyFont="1" applyBorder="1" applyAlignment="1">
      <alignment horizontal="left" vertical="center"/>
    </xf>
    <xf numFmtId="0" fontId="1" fillId="0" borderId="5" xfId="1" applyFont="1" applyFill="1" applyBorder="1" applyAlignment="1">
      <alignment horizontal="left" vertical="center"/>
    </xf>
    <xf numFmtId="0" fontId="1" fillId="0" borderId="5" xfId="1" applyFont="1" applyFill="1" applyBorder="1" applyAlignment="1">
      <alignment horizontal="left" vertical="center" wrapText="1"/>
    </xf>
    <xf numFmtId="0" fontId="1" fillId="0" borderId="50" xfId="1" applyFont="1" applyFill="1" applyBorder="1" applyAlignment="1">
      <alignment horizontal="left" vertical="center"/>
    </xf>
    <xf numFmtId="0" fontId="3" fillId="0" borderId="0" xfId="1" applyFont="1" applyFill="1" applyBorder="1" applyAlignment="1">
      <alignment horizontal="center" vertical="center"/>
    </xf>
    <xf numFmtId="0" fontId="2" fillId="0" borderId="0" xfId="1" applyFont="1" applyFill="1" applyAlignment="1">
      <alignment horizontal="left"/>
    </xf>
    <xf numFmtId="0" fontId="1" fillId="0" borderId="6" xfId="1" applyFont="1" applyFill="1" applyBorder="1" applyAlignment="1">
      <alignment horizontal="center" vertical="center"/>
    </xf>
    <xf numFmtId="0" fontId="1" fillId="0" borderId="4" xfId="1" applyFont="1" applyFill="1" applyBorder="1" applyAlignment="1">
      <alignment horizontal="center" vertical="center"/>
    </xf>
    <xf numFmtId="0" fontId="15" fillId="0" borderId="8" xfId="1" applyFont="1" applyBorder="1" applyAlignment="1">
      <alignment horizontal="center" vertical="center" wrapText="1"/>
    </xf>
    <xf numFmtId="0" fontId="1" fillId="0" borderId="2" xfId="1" applyFont="1" applyFill="1" applyBorder="1" applyAlignment="1">
      <alignment horizontal="center" vertical="center"/>
    </xf>
    <xf numFmtId="0" fontId="1" fillId="0" borderId="1" xfId="1" applyFont="1" applyFill="1" applyBorder="1" applyAlignment="1">
      <alignment horizontal="center" vertical="center"/>
    </xf>
    <xf numFmtId="0" fontId="15" fillId="4" borderId="8" xfId="1" applyFont="1" applyFill="1" applyBorder="1" applyAlignment="1">
      <alignment horizontal="left" vertical="center" wrapText="1"/>
    </xf>
    <xf numFmtId="0" fontId="1" fillId="4" borderId="5" xfId="1" applyFont="1" applyFill="1" applyBorder="1" applyAlignment="1">
      <alignment horizontal="left" vertical="center"/>
    </xf>
    <xf numFmtId="0" fontId="15" fillId="4" borderId="8" xfId="1" applyFont="1" applyFill="1" applyBorder="1" applyAlignment="1">
      <alignment horizontal="center" vertical="center"/>
    </xf>
    <xf numFmtId="0" fontId="1" fillId="4" borderId="2" xfId="1" applyFont="1" applyFill="1" applyBorder="1" applyAlignment="1">
      <alignment horizontal="center" vertical="center"/>
    </xf>
    <xf numFmtId="0" fontId="15" fillId="0" borderId="8" xfId="1" applyFont="1" applyBorder="1" applyAlignment="1">
      <alignment horizontal="center" vertical="center"/>
    </xf>
    <xf numFmtId="0" fontId="1" fillId="0" borderId="20" xfId="1" applyFont="1" applyFill="1" applyBorder="1" applyAlignment="1">
      <alignment horizontal="center" vertical="center"/>
    </xf>
    <xf numFmtId="0" fontId="15" fillId="2" borderId="8" xfId="1" applyFont="1" applyFill="1" applyBorder="1" applyAlignment="1">
      <alignment horizontal="left" vertical="center" wrapText="1"/>
    </xf>
    <xf numFmtId="0" fontId="1" fillId="2" borderId="5" xfId="1" applyFont="1" applyFill="1" applyBorder="1" applyAlignment="1">
      <alignment horizontal="left" vertical="center"/>
    </xf>
    <xf numFmtId="0" fontId="15" fillId="2" borderId="8"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7" xfId="1" applyFont="1" applyFill="1" applyBorder="1" applyAlignment="1">
      <alignment horizontal="center" vertical="center"/>
    </xf>
    <xf numFmtId="0" fontId="15" fillId="2" borderId="1" xfId="1" applyFont="1" applyFill="1" applyBorder="1" applyAlignment="1">
      <alignment horizontal="center" vertical="center"/>
    </xf>
    <xf numFmtId="0" fontId="16" fillId="5" borderId="12" xfId="1" applyFont="1" applyFill="1" applyBorder="1" applyAlignment="1">
      <alignment horizontal="left" vertical="center" wrapText="1"/>
    </xf>
    <xf numFmtId="0" fontId="16" fillId="5" borderId="49" xfId="1" applyFont="1" applyFill="1" applyBorder="1" applyAlignment="1">
      <alignment horizontal="left" vertical="center"/>
    </xf>
    <xf numFmtId="0" fontId="16" fillId="5" borderId="8" xfId="1" applyFont="1" applyFill="1" applyBorder="1" applyAlignment="1">
      <alignment horizontal="center" vertical="center"/>
    </xf>
    <xf numFmtId="0" fontId="16" fillId="5" borderId="81" xfId="1" applyFont="1" applyFill="1" applyBorder="1" applyAlignment="1">
      <alignment horizontal="center" vertical="center"/>
    </xf>
    <xf numFmtId="0" fontId="16" fillId="5" borderId="77" xfId="1" applyFont="1" applyFill="1" applyBorder="1" applyAlignment="1">
      <alignment horizontal="center" vertical="center"/>
    </xf>
    <xf numFmtId="0" fontId="16" fillId="5" borderId="73" xfId="1" applyFont="1" applyFill="1" applyBorder="1" applyAlignment="1">
      <alignment horizontal="center" vertical="center"/>
    </xf>
    <xf numFmtId="0" fontId="12" fillId="0" borderId="5" xfId="1" applyFont="1" applyFill="1" applyBorder="1" applyAlignment="1">
      <alignment horizontal="left" vertical="center"/>
    </xf>
    <xf numFmtId="0" fontId="25" fillId="0" borderId="8"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 xfId="1" applyFont="1" applyFill="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horizontal="center" vertical="center" wrapText="1"/>
    </xf>
    <xf numFmtId="0" fontId="1" fillId="0" borderId="20" xfId="1" applyFont="1" applyBorder="1" applyAlignment="1">
      <alignment horizontal="center" vertical="center" wrapText="1"/>
    </xf>
    <xf numFmtId="0" fontId="15" fillId="2" borderId="11" xfId="1" applyFont="1" applyFill="1" applyBorder="1" applyAlignment="1">
      <alignment horizontal="left" vertical="center" wrapText="1"/>
    </xf>
    <xf numFmtId="0" fontId="15" fillId="2" borderId="5" xfId="1" applyFont="1" applyFill="1" applyBorder="1" applyAlignment="1">
      <alignment horizontal="left" vertical="center"/>
    </xf>
    <xf numFmtId="0" fontId="16" fillId="5" borderId="13" xfId="1" applyFont="1" applyFill="1" applyBorder="1" applyAlignment="1">
      <alignment horizontal="left" vertical="center" wrapText="1"/>
    </xf>
    <xf numFmtId="0" fontId="16" fillId="5" borderId="15" xfId="1" applyFont="1" applyFill="1" applyBorder="1" applyAlignment="1">
      <alignment horizontal="left" vertical="center"/>
    </xf>
    <xf numFmtId="0" fontId="16" fillId="5" borderId="11" xfId="1" applyFont="1" applyFill="1" applyBorder="1" applyAlignment="1">
      <alignment horizontal="center" vertical="center"/>
    </xf>
    <xf numFmtId="0" fontId="16" fillId="5" borderId="55" xfId="1" applyFont="1" applyFill="1" applyBorder="1" applyAlignment="1">
      <alignment horizontal="center" vertical="center"/>
    </xf>
    <xf numFmtId="0" fontId="16" fillId="5" borderId="78" xfId="1" applyFont="1" applyFill="1" applyBorder="1" applyAlignment="1">
      <alignment horizontal="center" vertical="center"/>
    </xf>
    <xf numFmtId="0" fontId="16" fillId="5" borderId="57" xfId="1" applyFont="1" applyFill="1" applyBorder="1" applyAlignment="1">
      <alignment horizontal="center" vertical="center"/>
    </xf>
    <xf numFmtId="0" fontId="5" fillId="0" borderId="0" xfId="1" applyFont="1" applyFill="1" applyBorder="1"/>
    <xf numFmtId="0" fontId="5" fillId="0" borderId="0" xfId="1" applyFont="1" applyFill="1" applyBorder="1" applyAlignment="1">
      <alignment horizontal="center"/>
    </xf>
    <xf numFmtId="0" fontId="2" fillId="0" borderId="0" xfId="1" applyFont="1" applyFill="1" applyBorder="1" applyAlignment="1">
      <alignment horizontal="center"/>
    </xf>
    <xf numFmtId="0" fontId="1" fillId="0" borderId="5" xfId="1" applyFont="1" applyBorder="1" applyAlignment="1">
      <alignment horizontal="left" vertical="top" wrapText="1"/>
    </xf>
    <xf numFmtId="0" fontId="1" fillId="0" borderId="5" xfId="1" applyFont="1" applyFill="1" applyBorder="1" applyAlignment="1">
      <alignment horizontal="left" vertical="top" wrapText="1"/>
    </xf>
    <xf numFmtId="0" fontId="15" fillId="0" borderId="8" xfId="1" applyFont="1" applyFill="1" applyBorder="1" applyAlignment="1">
      <alignment horizontal="center" vertical="center" wrapText="1"/>
    </xf>
    <xf numFmtId="0" fontId="15" fillId="0" borderId="8" xfId="1" applyFont="1" applyFill="1" applyBorder="1" applyAlignment="1">
      <alignment horizontal="center" vertical="center"/>
    </xf>
    <xf numFmtId="0" fontId="15" fillId="2" borderId="5" xfId="1" applyFont="1" applyFill="1" applyBorder="1" applyAlignment="1">
      <alignment horizontal="left" vertical="center" wrapText="1"/>
    </xf>
    <xf numFmtId="0" fontId="1" fillId="2" borderId="8" xfId="1" applyFont="1" applyFill="1" applyBorder="1" applyAlignment="1">
      <alignment horizontal="center" vertical="center"/>
    </xf>
    <xf numFmtId="0" fontId="1" fillId="2" borderId="3" xfId="1" applyFont="1" applyFill="1" applyBorder="1" applyAlignment="1">
      <alignment horizontal="center" vertical="center"/>
    </xf>
    <xf numFmtId="0" fontId="15" fillId="0" borderId="19" xfId="1" applyFont="1" applyFill="1" applyBorder="1" applyAlignment="1">
      <alignment horizontal="center" vertical="center"/>
    </xf>
    <xf numFmtId="0" fontId="1" fillId="0" borderId="63" xfId="1" applyFont="1" applyFill="1" applyBorder="1" applyAlignment="1">
      <alignment horizontal="center" vertical="center"/>
    </xf>
    <xf numFmtId="0" fontId="1" fillId="0" borderId="0" xfId="1" applyFont="1" applyFill="1" applyAlignment="1">
      <alignment vertical="center"/>
    </xf>
    <xf numFmtId="0" fontId="1" fillId="2" borderId="50" xfId="1" applyFont="1" applyFill="1" applyBorder="1" applyAlignment="1">
      <alignment horizontal="left" vertical="center"/>
    </xf>
    <xf numFmtId="0" fontId="16" fillId="5" borderId="50" xfId="1" applyFont="1" applyFill="1" applyBorder="1" applyAlignment="1">
      <alignment horizontal="left" vertical="center" wrapText="1"/>
    </xf>
    <xf numFmtId="0" fontId="16" fillId="5" borderId="50" xfId="1" applyFont="1" applyFill="1" applyBorder="1" applyAlignment="1">
      <alignment horizontal="left" vertical="center"/>
    </xf>
    <xf numFmtId="0" fontId="16" fillId="5" borderId="19" xfId="1" applyFont="1" applyFill="1" applyBorder="1" applyAlignment="1">
      <alignment horizontal="center" vertical="center"/>
    </xf>
    <xf numFmtId="0" fontId="16" fillId="5" borderId="23" xfId="1" applyFont="1" applyFill="1" applyBorder="1" applyAlignment="1">
      <alignment horizontal="center" vertical="center"/>
    </xf>
    <xf numFmtId="0" fontId="19" fillId="6" borderId="38" xfId="1" applyFont="1" applyFill="1" applyBorder="1" applyAlignment="1">
      <alignment horizontal="left" vertical="center"/>
    </xf>
    <xf numFmtId="0" fontId="19" fillId="7" borderId="40" xfId="1" applyFont="1" applyFill="1" applyBorder="1" applyAlignment="1">
      <alignment horizontal="center" vertical="center"/>
    </xf>
    <xf numFmtId="0" fontId="19" fillId="6" borderId="39" xfId="1" applyFont="1" applyFill="1" applyBorder="1" applyAlignment="1">
      <alignment horizontal="center" vertical="center"/>
    </xf>
    <xf numFmtId="0" fontId="19" fillId="6" borderId="48"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Font="1" applyFill="1" applyAlignment="1">
      <alignment horizontal="center"/>
    </xf>
    <xf numFmtId="0" fontId="2" fillId="0" borderId="0" xfId="1" applyFont="1" applyBorder="1" applyAlignment="1">
      <alignment horizontal="centerContinuous" vertical="center"/>
    </xf>
    <xf numFmtId="0" fontId="5" fillId="0" borderId="0" xfId="1"/>
    <xf numFmtId="0" fontId="1" fillId="0" borderId="0" xfId="0" applyFont="1" applyFill="1" applyBorder="1" applyAlignment="1">
      <alignment horizontal="left" vertical="top" wrapText="1"/>
    </xf>
    <xf numFmtId="0" fontId="3" fillId="0" borderId="0" xfId="0" applyFont="1" applyAlignment="1">
      <alignment horizontal="left"/>
    </xf>
    <xf numFmtId="0" fontId="2" fillId="0" borderId="53" xfId="0" applyFont="1" applyBorder="1" applyAlignment="1">
      <alignment horizontal="left" vertical="center"/>
    </xf>
    <xf numFmtId="0" fontId="3" fillId="2" borderId="5"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4" fillId="5" borderId="11" xfId="0" applyFont="1" applyFill="1" applyBorder="1" applyAlignment="1">
      <alignment horizontal="left" vertical="center"/>
    </xf>
    <xf numFmtId="0" fontId="16" fillId="0" borderId="49" xfId="0" applyFont="1" applyFill="1" applyBorder="1" applyAlignment="1">
      <alignment horizontal="left" vertical="center"/>
    </xf>
    <xf numFmtId="0" fontId="16" fillId="5" borderId="31" xfId="0" applyFont="1" applyFill="1" applyBorder="1" applyAlignment="1">
      <alignment horizontal="left" vertical="center"/>
    </xf>
    <xf numFmtId="0" fontId="16" fillId="0" borderId="0" xfId="0" applyFont="1" applyFill="1" applyBorder="1" applyAlignment="1">
      <alignment horizontal="left" vertical="center"/>
    </xf>
    <xf numFmtId="0" fontId="5" fillId="0" borderId="42" xfId="1" applyFont="1" applyFill="1" applyBorder="1" applyAlignment="1">
      <alignment horizontal="centerContinuous" vertical="center" wrapText="1"/>
    </xf>
    <xf numFmtId="0" fontId="5" fillId="0" borderId="41" xfId="1" applyFont="1" applyFill="1" applyBorder="1" applyAlignment="1">
      <alignment horizontal="centerContinuous" vertical="center" wrapText="1"/>
    </xf>
    <xf numFmtId="0" fontId="5" fillId="0" borderId="3" xfId="1" applyFont="1" applyFill="1" applyBorder="1" applyAlignment="1">
      <alignment horizontal="centerContinuous" vertical="center" wrapText="1"/>
    </xf>
    <xf numFmtId="0" fontId="5" fillId="0" borderId="21" xfId="1" applyFont="1" applyFill="1" applyBorder="1" applyAlignment="1">
      <alignment horizontal="centerContinuous" vertical="center" wrapText="1"/>
    </xf>
    <xf numFmtId="0" fontId="3" fillId="0" borderId="0" xfId="1" applyFont="1" applyAlignment="1">
      <alignment horizontal="centerContinuous"/>
    </xf>
    <xf numFmtId="0" fontId="2" fillId="0" borderId="0" xfId="1" applyFont="1" applyBorder="1" applyAlignment="1">
      <alignment vertical="center"/>
    </xf>
    <xf numFmtId="0" fontId="2" fillId="0" borderId="14" xfId="1" applyFont="1" applyBorder="1" applyAlignment="1">
      <alignment horizontal="centerContinuous" vertical="center"/>
    </xf>
    <xf numFmtId="0" fontId="2" fillId="0" borderId="9" xfId="1" applyFont="1" applyBorder="1" applyAlignment="1">
      <alignment horizontal="centerContinuous" vertical="center"/>
    </xf>
    <xf numFmtId="0" fontId="3" fillId="0" borderId="42" xfId="1" applyFont="1" applyBorder="1" applyAlignment="1">
      <alignment horizontal="centerContinuous" vertical="center"/>
    </xf>
    <xf numFmtId="0" fontId="3" fillId="0" borderId="41" xfId="1" applyFont="1" applyBorder="1" applyAlignment="1">
      <alignment horizontal="centerContinuous" vertical="center"/>
    </xf>
    <xf numFmtId="0" fontId="2" fillId="0" borderId="44" xfId="1" applyFont="1" applyBorder="1" applyAlignment="1">
      <alignment vertical="center"/>
    </xf>
    <xf numFmtId="0" fontId="3" fillId="0" borderId="49" xfId="1" applyFont="1" applyBorder="1" applyAlignment="1">
      <alignment horizontal="left" vertical="center"/>
    </xf>
    <xf numFmtId="0" fontId="2" fillId="0" borderId="24" xfId="1" applyFont="1" applyBorder="1" applyAlignment="1">
      <alignment horizontal="centerContinuous" vertical="center"/>
    </xf>
    <xf numFmtId="0" fontId="9" fillId="3" borderId="64" xfId="1" applyFont="1" applyFill="1" applyBorder="1" applyAlignment="1">
      <alignment horizontal="center" vertical="center"/>
    </xf>
    <xf numFmtId="0" fontId="2" fillId="0" borderId="45" xfId="1" applyFont="1" applyBorder="1" applyAlignment="1">
      <alignment horizontal="centerContinuous" vertical="center"/>
    </xf>
    <xf numFmtId="0" fontId="2" fillId="0" borderId="29" xfId="1" applyFont="1" applyBorder="1" applyAlignment="1">
      <alignment horizontal="centerContinuous" vertical="center"/>
    </xf>
    <xf numFmtId="0" fontId="2" fillId="0" borderId="29" xfId="1" applyFont="1" applyBorder="1" applyAlignment="1">
      <alignment horizontal="center" vertical="center"/>
    </xf>
    <xf numFmtId="0" fontId="11" fillId="3" borderId="29" xfId="1" applyFont="1" applyFill="1" applyBorder="1" applyAlignment="1">
      <alignment horizontal="centerContinuous" vertical="center" wrapText="1"/>
    </xf>
    <xf numFmtId="2" fontId="11" fillId="0" borderId="66" xfId="1" applyNumberFormat="1" applyFont="1" applyFill="1" applyBorder="1" applyAlignment="1">
      <alignment horizontal="center" vertical="center"/>
    </xf>
    <xf numFmtId="0" fontId="9" fillId="0" borderId="8" xfId="1" applyFont="1" applyFill="1" applyBorder="1" applyAlignment="1">
      <alignment horizontal="center" vertical="center"/>
    </xf>
    <xf numFmtId="0" fontId="5" fillId="0" borderId="0" xfId="1" applyFill="1"/>
    <xf numFmtId="0" fontId="2" fillId="2" borderId="5"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2" xfId="1" applyFont="1" applyFill="1" applyBorder="1" applyAlignment="1">
      <alignment horizontal="center" vertical="center"/>
    </xf>
    <xf numFmtId="0" fontId="2" fillId="2" borderId="16" xfId="1" applyFont="1" applyFill="1" applyBorder="1" applyAlignment="1">
      <alignment horizontal="center" vertical="center"/>
    </xf>
    <xf numFmtId="0" fontId="3" fillId="2" borderId="8" xfId="1" applyFont="1" applyFill="1" applyBorder="1" applyAlignment="1">
      <alignment horizontal="center" vertical="center"/>
    </xf>
    <xf numFmtId="2" fontId="11" fillId="0" borderId="65" xfId="1" applyNumberFormat="1" applyFont="1" applyFill="1" applyBorder="1" applyAlignment="1">
      <alignment horizontal="center" vertical="center"/>
    </xf>
    <xf numFmtId="0" fontId="9" fillId="0" borderId="18" xfId="1" applyFont="1" applyFill="1" applyBorder="1" applyAlignment="1">
      <alignment horizontal="center" vertical="center"/>
    </xf>
    <xf numFmtId="2" fontId="11" fillId="0" borderId="21" xfId="1" applyNumberFormat="1" applyFont="1" applyFill="1" applyBorder="1" applyAlignment="1">
      <alignment horizontal="center" vertical="center"/>
    </xf>
    <xf numFmtId="0" fontId="3" fillId="0" borderId="8" xfId="1" applyFont="1" applyFill="1" applyBorder="1" applyAlignment="1">
      <alignment horizontal="center" vertical="center"/>
    </xf>
    <xf numFmtId="0" fontId="37" fillId="8" borderId="8" xfId="1" applyFont="1" applyFill="1" applyBorder="1" applyAlignment="1">
      <alignment horizontal="left" vertical="center"/>
    </xf>
    <xf numFmtId="0" fontId="39" fillId="8" borderId="8" xfId="1" applyFont="1" applyFill="1" applyBorder="1" applyAlignment="1">
      <alignment horizontal="left" vertical="center"/>
    </xf>
    <xf numFmtId="0" fontId="37" fillId="8" borderId="16" xfId="1" applyFont="1" applyFill="1" applyBorder="1" applyAlignment="1">
      <alignment horizontal="center" vertical="center"/>
    </xf>
    <xf numFmtId="2" fontId="38" fillId="8" borderId="21" xfId="1" applyNumberFormat="1" applyFont="1" applyFill="1" applyBorder="1" applyAlignment="1">
      <alignment horizontal="center" vertical="center"/>
    </xf>
    <xf numFmtId="0" fontId="2" fillId="0" borderId="18" xfId="1" applyFont="1" applyFill="1" applyBorder="1" applyAlignment="1">
      <alignment horizontal="left" vertical="center"/>
    </xf>
    <xf numFmtId="2" fontId="11" fillId="0" borderId="37" xfId="1" applyNumberFormat="1" applyFont="1" applyFill="1" applyBorder="1" applyAlignment="1">
      <alignment horizontal="center" vertical="center"/>
    </xf>
    <xf numFmtId="0" fontId="3" fillId="0" borderId="37" xfId="1" applyFont="1" applyFill="1" applyBorder="1" applyAlignment="1">
      <alignment horizontal="center" vertical="center"/>
    </xf>
    <xf numFmtId="0" fontId="3" fillId="0" borderId="21" xfId="1" applyFont="1" applyFill="1" applyBorder="1" applyAlignment="1">
      <alignment horizontal="center" vertical="center"/>
    </xf>
    <xf numFmtId="2" fontId="2" fillId="0" borderId="21" xfId="1" applyNumberFormat="1" applyFont="1" applyFill="1" applyBorder="1" applyAlignment="1">
      <alignment horizontal="center" vertical="center"/>
    </xf>
    <xf numFmtId="0" fontId="2" fillId="0" borderId="16" xfId="1" applyFont="1" applyFill="1" applyBorder="1" applyAlignment="1">
      <alignment horizontal="center"/>
    </xf>
    <xf numFmtId="2" fontId="2" fillId="0" borderId="66" xfId="1" applyNumberFormat="1" applyFont="1" applyFill="1" applyBorder="1" applyAlignment="1">
      <alignment horizontal="center"/>
    </xf>
    <xf numFmtId="0" fontId="3" fillId="0" borderId="21" xfId="1" applyFont="1" applyFill="1" applyBorder="1" applyAlignment="1">
      <alignment horizontal="center"/>
    </xf>
    <xf numFmtId="0" fontId="37" fillId="0" borderId="0" xfId="1" applyFont="1" applyFill="1" applyBorder="1" applyAlignment="1">
      <alignment horizontal="left" vertical="center"/>
    </xf>
    <xf numFmtId="0" fontId="37" fillId="0" borderId="0" xfId="1" applyFont="1" applyFill="1" applyBorder="1" applyAlignment="1">
      <alignment horizontal="center" vertical="center"/>
    </xf>
    <xf numFmtId="2" fontId="38" fillId="0" borderId="0" xfId="1" applyNumberFormat="1" applyFont="1" applyFill="1" applyBorder="1" applyAlignment="1">
      <alignment horizontal="center" vertical="center"/>
    </xf>
    <xf numFmtId="0" fontId="2" fillId="0" borderId="25" xfId="1" applyFont="1" applyFill="1" applyBorder="1" applyAlignment="1">
      <alignment horizontal="center" vertical="center"/>
    </xf>
    <xf numFmtId="2" fontId="11" fillId="0" borderId="72" xfId="1" applyNumberFormat="1" applyFont="1" applyFill="1" applyBorder="1" applyAlignment="1">
      <alignment horizontal="center" vertical="center"/>
    </xf>
    <xf numFmtId="2" fontId="11" fillId="0" borderId="7" xfId="1" applyNumberFormat="1" applyFont="1" applyFill="1" applyBorder="1" applyAlignment="1">
      <alignment horizontal="center" vertical="center"/>
    </xf>
    <xf numFmtId="2" fontId="11" fillId="0" borderId="3"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11" fillId="2" borderId="5" xfId="1" applyFont="1" applyFill="1" applyBorder="1" applyAlignment="1">
      <alignment horizontal="left" vertical="center"/>
    </xf>
    <xf numFmtId="0" fontId="11" fillId="2" borderId="16" xfId="1" applyFont="1" applyFill="1" applyBorder="1" applyAlignment="1">
      <alignment horizontal="center" vertical="center"/>
    </xf>
    <xf numFmtId="2" fontId="2" fillId="2" borderId="3" xfId="1" applyNumberFormat="1" applyFont="1" applyFill="1" applyBorder="1" applyAlignment="1">
      <alignment horizontal="center" vertical="center"/>
    </xf>
    <xf numFmtId="0" fontId="9" fillId="2" borderId="21" xfId="1" applyFont="1" applyFill="1" applyBorder="1" applyAlignment="1">
      <alignment horizontal="center" vertical="center"/>
    </xf>
    <xf numFmtId="0" fontId="37" fillId="8" borderId="5" xfId="1" applyFont="1" applyFill="1" applyBorder="1" applyAlignment="1">
      <alignment horizontal="left" vertical="center"/>
    </xf>
    <xf numFmtId="2" fontId="38" fillId="8" borderId="3" xfId="1" applyNumberFormat="1" applyFont="1" applyFill="1" applyBorder="1" applyAlignment="1">
      <alignment horizontal="center" vertical="center"/>
    </xf>
    <xf numFmtId="0" fontId="37" fillId="8" borderId="21" xfId="1" applyFont="1" applyFill="1" applyBorder="1" applyAlignment="1">
      <alignment horizontal="center" vertical="center"/>
    </xf>
    <xf numFmtId="2" fontId="11" fillId="2" borderId="3" xfId="1" applyNumberFormat="1" applyFont="1" applyFill="1" applyBorder="1" applyAlignment="1">
      <alignment horizontal="center" vertical="center"/>
    </xf>
    <xf numFmtId="0" fontId="3" fillId="2" borderId="21" xfId="1" applyFont="1" applyFill="1" applyBorder="1" applyAlignment="1">
      <alignment horizontal="center" vertical="center"/>
    </xf>
    <xf numFmtId="0" fontId="2" fillId="9" borderId="5" xfId="1" applyFont="1" applyFill="1" applyBorder="1" applyAlignment="1">
      <alignment horizontal="left" vertical="center"/>
    </xf>
    <xf numFmtId="0" fontId="2" fillId="9" borderId="16" xfId="1" applyFont="1" applyFill="1" applyBorder="1" applyAlignment="1">
      <alignment horizontal="center" vertical="center"/>
    </xf>
    <xf numFmtId="2" fontId="11" fillId="11" borderId="3" xfId="1" applyNumberFormat="1" applyFont="1" applyFill="1" applyBorder="1" applyAlignment="1">
      <alignment horizontal="center" vertical="center"/>
    </xf>
    <xf numFmtId="2" fontId="11" fillId="9" borderId="21" xfId="1" applyNumberFormat="1" applyFont="1" applyFill="1" applyBorder="1" applyAlignment="1">
      <alignment horizontal="center" vertical="center"/>
    </xf>
    <xf numFmtId="0" fontId="3" fillId="9" borderId="21" xfId="1" applyFont="1" applyFill="1" applyBorder="1" applyAlignment="1">
      <alignment horizontal="center" vertical="center"/>
    </xf>
    <xf numFmtId="0" fontId="9" fillId="6" borderId="46" xfId="1" applyFont="1" applyFill="1" applyBorder="1" applyAlignment="1">
      <alignment horizontal="center" vertical="center"/>
    </xf>
    <xf numFmtId="2" fontId="9" fillId="6" borderId="47" xfId="1" applyNumberFormat="1" applyFont="1" applyFill="1" applyBorder="1" applyAlignment="1">
      <alignment horizontal="center" vertical="center"/>
    </xf>
    <xf numFmtId="2" fontId="9" fillId="6" borderId="43" xfId="1" applyNumberFormat="1" applyFont="1" applyFill="1" applyBorder="1" applyAlignment="1">
      <alignment horizontal="center" vertical="center"/>
    </xf>
    <xf numFmtId="0" fontId="9" fillId="6" borderId="44" xfId="1" applyFont="1" applyFill="1" applyBorder="1" applyAlignment="1">
      <alignment horizontal="center" vertical="center"/>
    </xf>
    <xf numFmtId="0" fontId="28" fillId="0" borderId="0" xfId="1" applyFont="1" applyFill="1" applyAlignment="1">
      <alignment wrapText="1"/>
    </xf>
    <xf numFmtId="0" fontId="13" fillId="0" borderId="0" xfId="1" applyFont="1" applyFill="1" applyAlignment="1">
      <alignment wrapText="1"/>
    </xf>
    <xf numFmtId="0" fontId="2" fillId="0" borderId="0" xfId="1" applyFont="1" applyFill="1" applyAlignment="1">
      <alignment wrapText="1"/>
    </xf>
    <xf numFmtId="0" fontId="2" fillId="0" borderId="0" xfId="1" applyFont="1" applyProtection="1">
      <protection locked="0"/>
    </xf>
    <xf numFmtId="0" fontId="41" fillId="0" borderId="0" xfId="0" applyFont="1" applyFill="1" applyBorder="1"/>
    <xf numFmtId="0" fontId="15" fillId="0" borderId="0" xfId="1" applyFont="1" applyAlignment="1">
      <alignment horizontal="left"/>
    </xf>
    <xf numFmtId="0" fontId="2" fillId="0" borderId="0" xfId="1" applyFont="1" applyAlignment="1"/>
    <xf numFmtId="2" fontId="2" fillId="0" borderId="0" xfId="1" applyNumberFormat="1" applyFont="1" applyAlignment="1">
      <alignment horizontal="center"/>
    </xf>
    <xf numFmtId="0" fontId="2" fillId="0" borderId="0" xfId="1" applyFont="1" applyFill="1" applyAlignment="1">
      <alignment horizontal="center"/>
    </xf>
    <xf numFmtId="0" fontId="2" fillId="0" borderId="57" xfId="1" applyFont="1" applyBorder="1" applyAlignment="1">
      <alignment horizontal="center" vertical="center"/>
    </xf>
    <xf numFmtId="0" fontId="2" fillId="0" borderId="25" xfId="1" applyFont="1" applyBorder="1" applyAlignment="1">
      <alignment horizontal="center" vertical="center"/>
    </xf>
    <xf numFmtId="0" fontId="2" fillId="0" borderId="16" xfId="1" applyFont="1" applyBorder="1" applyAlignment="1">
      <alignment horizontal="center" vertical="center" wrapText="1"/>
    </xf>
    <xf numFmtId="0" fontId="2" fillId="0" borderId="16" xfId="1" applyFont="1" applyBorder="1" applyAlignment="1">
      <alignment horizontal="center" vertical="center"/>
    </xf>
    <xf numFmtId="0" fontId="2" fillId="0" borderId="30"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Border="1"/>
    <xf numFmtId="0" fontId="3"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6" xfId="1" applyFont="1" applyBorder="1" applyAlignment="1">
      <alignment horizontal="center" vertical="center"/>
    </xf>
    <xf numFmtId="0" fontId="2" fillId="0" borderId="2" xfId="1" applyFont="1" applyBorder="1" applyAlignment="1">
      <alignment horizontal="center" vertical="center"/>
    </xf>
    <xf numFmtId="0" fontId="18" fillId="0" borderId="0" xfId="1" applyFont="1"/>
    <xf numFmtId="0" fontId="2" fillId="0" borderId="53" xfId="1" applyFont="1" applyBorder="1" applyAlignment="1">
      <alignment horizontal="left" vertical="center"/>
    </xf>
    <xf numFmtId="2" fontId="2" fillId="0" borderId="30" xfId="1" applyNumberFormat="1" applyFont="1" applyBorder="1" applyAlignment="1">
      <alignment horizontal="center" vertical="center"/>
    </xf>
    <xf numFmtId="0" fontId="2" fillId="0" borderId="36" xfId="1" applyFont="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0" xfId="1" applyFont="1" applyFill="1" applyBorder="1"/>
    <xf numFmtId="0" fontId="3" fillId="2" borderId="50" xfId="1" applyFont="1" applyFill="1" applyBorder="1" applyAlignment="1">
      <alignment horizontal="left" vertical="center"/>
    </xf>
    <xf numFmtId="0" fontId="2" fillId="0" borderId="0" xfId="1" applyFont="1" applyBorder="1" applyAlignment="1">
      <alignment horizontal="left" vertical="center"/>
    </xf>
    <xf numFmtId="0" fontId="5" fillId="0" borderId="0" xfId="1" applyFont="1" applyFill="1"/>
    <xf numFmtId="2" fontId="17" fillId="0" borderId="0" xfId="1" applyNumberFormat="1" applyFont="1" applyFill="1"/>
    <xf numFmtId="0" fontId="42" fillId="0" borderId="0" xfId="1" applyFont="1"/>
    <xf numFmtId="0" fontId="3" fillId="2" borderId="5" xfId="1" applyFont="1" applyFill="1" applyBorder="1" applyAlignment="1">
      <alignment horizontal="left" vertical="center"/>
    </xf>
    <xf numFmtId="0" fontId="3" fillId="2" borderId="1"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63" xfId="1" applyFont="1" applyFill="1" applyBorder="1" applyAlignment="1">
      <alignment horizontal="center" vertical="center"/>
    </xf>
    <xf numFmtId="0" fontId="4" fillId="5" borderId="42" xfId="1" applyFont="1" applyFill="1" applyBorder="1" applyAlignment="1">
      <alignment horizontal="left" vertical="center"/>
    </xf>
    <xf numFmtId="0" fontId="3" fillId="0" borderId="0" xfId="1" applyFont="1" applyFill="1" applyAlignment="1">
      <alignment horizontal="left"/>
    </xf>
    <xf numFmtId="0" fontId="3" fillId="0" borderId="0" xfId="1" applyFont="1" applyFill="1" applyAlignment="1">
      <alignment horizontal="centerContinuous"/>
    </xf>
    <xf numFmtId="0" fontId="2" fillId="0" borderId="0" xfId="1" applyFont="1" applyFill="1" applyAlignment="1">
      <alignment horizontal="centerContinuous"/>
    </xf>
    <xf numFmtId="0" fontId="2" fillId="0" borderId="0" xfId="1" applyFont="1" applyFill="1" applyBorder="1" applyAlignment="1">
      <alignment horizontal="centerContinuous"/>
    </xf>
    <xf numFmtId="0" fontId="2" fillId="0" borderId="0" xfId="1" applyFont="1" applyFill="1" applyAlignment="1"/>
    <xf numFmtId="0" fontId="2" fillId="0" borderId="9" xfId="1" applyFont="1" applyBorder="1" applyAlignment="1">
      <alignment horizontal="left"/>
    </xf>
    <xf numFmtId="0" fontId="11" fillId="3" borderId="9" xfId="1" applyFont="1" applyFill="1" applyBorder="1" applyAlignment="1">
      <alignment horizontal="center" vertical="center"/>
    </xf>
    <xf numFmtId="0" fontId="11" fillId="3" borderId="13" xfId="1" applyFont="1" applyFill="1" applyBorder="1" applyAlignment="1">
      <alignment horizontal="centerContinuous" vertical="center"/>
    </xf>
    <xf numFmtId="0" fontId="11" fillId="3" borderId="5" xfId="1" applyFont="1" applyFill="1" applyBorder="1" applyAlignment="1">
      <alignment horizontal="left" vertical="center"/>
    </xf>
    <xf numFmtId="0" fontId="11" fillId="3" borderId="8" xfId="1" applyFont="1" applyFill="1" applyBorder="1" applyAlignment="1">
      <alignment horizontal="left" vertical="center"/>
    </xf>
    <xf numFmtId="2" fontId="2" fillId="0" borderId="23" xfId="1" applyNumberFormat="1" applyFont="1" applyBorder="1" applyAlignment="1">
      <alignment horizontal="center" vertical="center"/>
    </xf>
    <xf numFmtId="1" fontId="3" fillId="0" borderId="8" xfId="1" applyNumberFormat="1" applyFont="1" applyBorder="1" applyAlignment="1">
      <alignment horizontal="center" vertical="center" wrapText="1"/>
    </xf>
    <xf numFmtId="0" fontId="11" fillId="3" borderId="5" xfId="1" applyFont="1" applyFill="1" applyBorder="1" applyAlignment="1">
      <alignment horizontal="left" vertical="center" wrapText="1"/>
    </xf>
    <xf numFmtId="1" fontId="3" fillId="4" borderId="8" xfId="1" applyNumberFormat="1" applyFont="1" applyFill="1" applyBorder="1" applyAlignment="1">
      <alignment horizontal="center" vertical="center"/>
    </xf>
    <xf numFmtId="2" fontId="2" fillId="0" borderId="3" xfId="1" applyNumberFormat="1" applyFont="1" applyBorder="1" applyAlignment="1">
      <alignment horizontal="center" vertical="center"/>
    </xf>
    <xf numFmtId="0" fontId="3" fillId="0" borderId="18" xfId="1" applyFont="1" applyBorder="1" applyAlignment="1">
      <alignment horizontal="center" vertical="center"/>
    </xf>
    <xf numFmtId="0" fontId="2" fillId="2" borderId="50"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center" vertical="center"/>
    </xf>
    <xf numFmtId="2" fontId="2" fillId="2" borderId="23" xfId="1" applyNumberFormat="1" applyFont="1" applyFill="1" applyBorder="1" applyAlignment="1">
      <alignment horizontal="center" vertical="center"/>
    </xf>
    <xf numFmtId="0" fontId="2" fillId="2" borderId="17" xfId="1" applyFont="1" applyFill="1" applyBorder="1" applyAlignment="1">
      <alignment horizontal="center" vertical="center"/>
    </xf>
    <xf numFmtId="0" fontId="3" fillId="2" borderId="19" xfId="1" applyFont="1" applyFill="1" applyBorder="1" applyAlignment="1">
      <alignment horizontal="center" vertical="center"/>
    </xf>
    <xf numFmtId="0" fontId="4" fillId="5" borderId="42" xfId="1" applyFont="1" applyFill="1" applyBorder="1" applyAlignment="1">
      <alignment horizontal="center" vertical="center"/>
    </xf>
    <xf numFmtId="2" fontId="4" fillId="5" borderId="42" xfId="1" applyNumberFormat="1" applyFont="1" applyFill="1" applyBorder="1" applyAlignment="1">
      <alignment horizontal="center" vertical="center"/>
    </xf>
    <xf numFmtId="0" fontId="4" fillId="5" borderId="44" xfId="1" applyFont="1" applyFill="1" applyBorder="1" applyAlignment="1">
      <alignment horizontal="center" vertical="center"/>
    </xf>
    <xf numFmtId="0" fontId="3" fillId="0" borderId="8" xfId="1" applyFont="1" applyBorder="1" applyAlignment="1">
      <alignment horizontal="center" vertical="center"/>
    </xf>
    <xf numFmtId="0" fontId="4" fillId="5" borderId="50" xfId="1" applyFont="1" applyFill="1" applyBorder="1" applyAlignment="1">
      <alignment horizontal="left" vertical="center"/>
    </xf>
    <xf numFmtId="0" fontId="4" fillId="5" borderId="19" xfId="1" applyFont="1" applyFill="1" applyBorder="1" applyAlignment="1">
      <alignment horizontal="left" vertical="center"/>
    </xf>
    <xf numFmtId="0" fontId="4" fillId="5" borderId="20" xfId="1" applyFont="1" applyFill="1" applyBorder="1" applyAlignment="1">
      <alignment horizontal="center" vertical="center"/>
    </xf>
    <xf numFmtId="2" fontId="4" fillId="5" borderId="23" xfId="1" applyNumberFormat="1" applyFont="1" applyFill="1" applyBorder="1" applyAlignment="1">
      <alignment horizontal="center" vertical="center"/>
    </xf>
    <xf numFmtId="0" fontId="4" fillId="5" borderId="17" xfId="1" applyFont="1" applyFill="1" applyBorder="1" applyAlignment="1">
      <alignment horizontal="center" vertical="center"/>
    </xf>
    <xf numFmtId="0" fontId="4" fillId="5" borderId="19" xfId="1" applyFont="1" applyFill="1" applyBorder="1" applyAlignment="1">
      <alignment horizontal="center" vertical="center"/>
    </xf>
    <xf numFmtId="2" fontId="3" fillId="0" borderId="0" xfId="1" applyNumberFormat="1" applyFont="1" applyFill="1" applyBorder="1" applyAlignment="1">
      <alignment horizontal="center" vertical="center"/>
    </xf>
    <xf numFmtId="0" fontId="2" fillId="0" borderId="35" xfId="1" applyFont="1" applyBorder="1" applyAlignment="1">
      <alignment horizontal="left" vertical="center" wrapText="1"/>
    </xf>
    <xf numFmtId="0" fontId="2" fillId="0" borderId="10" xfId="1" applyFont="1" applyBorder="1" applyAlignment="1">
      <alignment horizontal="left" vertical="center" wrapText="1"/>
    </xf>
    <xf numFmtId="0" fontId="2" fillId="0" borderId="79" xfId="1" applyFont="1" applyBorder="1" applyAlignment="1">
      <alignment horizontal="center" vertical="center"/>
    </xf>
    <xf numFmtId="0" fontId="3" fillId="0" borderId="8" xfId="1" applyFont="1" applyBorder="1" applyAlignment="1">
      <alignment horizontal="center" vertical="center" wrapText="1"/>
    </xf>
    <xf numFmtId="0" fontId="38" fillId="0" borderId="0" xfId="1" applyFont="1"/>
    <xf numFmtId="0" fontId="17" fillId="0" borderId="0" xfId="1" applyFont="1"/>
    <xf numFmtId="0" fontId="38" fillId="0" borderId="0" xfId="1" applyFont="1" applyAlignment="1">
      <alignment horizontal="center"/>
    </xf>
    <xf numFmtId="2" fontId="38" fillId="0" borderId="0" xfId="1" applyNumberFormat="1" applyFont="1" applyAlignment="1">
      <alignment horizontal="center"/>
    </xf>
    <xf numFmtId="0" fontId="43" fillId="0" borderId="0" xfId="1" applyFont="1"/>
    <xf numFmtId="0" fontId="43" fillId="0" borderId="0" xfId="1" applyFont="1" applyAlignment="1">
      <alignment horizontal="center"/>
    </xf>
    <xf numFmtId="0" fontId="2" fillId="2" borderId="50" xfId="1" applyFont="1" applyFill="1" applyBorder="1" applyAlignment="1">
      <alignment horizontal="left" vertical="center" wrapText="1"/>
    </xf>
    <xf numFmtId="0" fontId="4" fillId="5" borderId="39" xfId="1" applyFont="1" applyFill="1" applyBorder="1" applyAlignment="1">
      <alignment horizontal="center" vertical="center"/>
    </xf>
    <xf numFmtId="0" fontId="4" fillId="5" borderId="46" xfId="1" applyFont="1" applyFill="1" applyBorder="1" applyAlignment="1">
      <alignment horizontal="center" vertical="center"/>
    </xf>
    <xf numFmtId="0" fontId="4" fillId="5" borderId="40" xfId="1" applyFont="1" applyFill="1" applyBorder="1" applyAlignment="1">
      <alignment horizontal="center" vertical="center"/>
    </xf>
    <xf numFmtId="0" fontId="44" fillId="0" borderId="0" xfId="1" applyFont="1" applyFill="1"/>
    <xf numFmtId="0" fontId="44" fillId="0" borderId="0" xfId="1" applyFont="1" applyFill="1" applyBorder="1"/>
    <xf numFmtId="0" fontId="2" fillId="2" borderId="8" xfId="1" applyFont="1" applyFill="1" applyBorder="1" applyAlignment="1">
      <alignment horizontal="left" vertical="center" wrapText="1"/>
    </xf>
    <xf numFmtId="0" fontId="2" fillId="0" borderId="20" xfId="1" applyFont="1" applyBorder="1" applyAlignment="1">
      <alignment horizontal="center" vertical="center"/>
    </xf>
    <xf numFmtId="2" fontId="2" fillId="2" borderId="66" xfId="1" applyNumberFormat="1" applyFont="1" applyFill="1" applyBorder="1" applyAlignment="1">
      <alignment horizontal="center" vertical="center"/>
    </xf>
    <xf numFmtId="0" fontId="3" fillId="2" borderId="22" xfId="1" applyFont="1" applyFill="1" applyBorder="1" applyAlignment="1">
      <alignment horizontal="center" vertical="center"/>
    </xf>
    <xf numFmtId="0" fontId="28" fillId="10" borderId="24" xfId="1" applyFont="1" applyFill="1" applyBorder="1"/>
    <xf numFmtId="0" fontId="2" fillId="10" borderId="0" xfId="1" applyFont="1" applyFill="1"/>
    <xf numFmtId="0" fontId="28" fillId="10" borderId="64" xfId="1" applyFont="1" applyFill="1" applyBorder="1"/>
    <xf numFmtId="0" fontId="44" fillId="10" borderId="64" xfId="1" applyFont="1" applyFill="1" applyBorder="1"/>
    <xf numFmtId="0" fontId="44" fillId="10" borderId="0" xfId="1" applyFont="1" applyFill="1"/>
    <xf numFmtId="0" fontId="44" fillId="10" borderId="29" xfId="1" applyFont="1" applyFill="1" applyBorder="1"/>
    <xf numFmtId="0" fontId="28" fillId="0" borderId="0" xfId="1" applyFont="1"/>
    <xf numFmtId="0" fontId="3" fillId="0" borderId="0" xfId="1" applyFont="1" applyAlignment="1"/>
    <xf numFmtId="0" fontId="2" fillId="0" borderId="46" xfId="1" applyFont="1" applyBorder="1" applyAlignment="1">
      <alignment vertical="center"/>
    </xf>
    <xf numFmtId="0" fontId="2" fillId="0" borderId="39" xfId="1" applyFont="1" applyBorder="1" applyAlignment="1">
      <alignment vertical="center"/>
    </xf>
    <xf numFmtId="0" fontId="2" fillId="0" borderId="47" xfId="1" applyFont="1" applyBorder="1" applyAlignment="1">
      <alignment vertical="center"/>
    </xf>
    <xf numFmtId="0" fontId="11" fillId="3" borderId="12" xfId="1" applyFont="1" applyFill="1" applyBorder="1" applyAlignment="1">
      <alignment horizontal="center" vertical="center"/>
    </xf>
    <xf numFmtId="0" fontId="11" fillId="3" borderId="13" xfId="1" applyFont="1" applyFill="1" applyBorder="1" applyAlignment="1">
      <alignment horizontal="centerContinuous" vertical="center" wrapText="1"/>
    </xf>
    <xf numFmtId="2" fontId="11" fillId="3" borderId="3" xfId="1" applyNumberFormat="1" applyFont="1" applyFill="1" applyBorder="1" applyAlignment="1">
      <alignment horizontal="center" vertical="center"/>
    </xf>
    <xf numFmtId="2" fontId="11" fillId="3" borderId="21" xfId="1" applyNumberFormat="1" applyFont="1" applyFill="1" applyBorder="1" applyAlignment="1">
      <alignment horizontal="center" vertical="center"/>
    </xf>
    <xf numFmtId="2" fontId="11" fillId="3" borderId="30" xfId="1" applyNumberFormat="1" applyFont="1" applyFill="1" applyBorder="1" applyAlignment="1">
      <alignment horizontal="center" vertical="center"/>
    </xf>
    <xf numFmtId="2" fontId="11" fillId="12" borderId="3" xfId="1" applyNumberFormat="1" applyFont="1" applyFill="1" applyBorder="1" applyAlignment="1">
      <alignment horizontal="center" vertical="center"/>
    </xf>
    <xf numFmtId="2" fontId="11" fillId="3" borderId="22" xfId="1" applyNumberFormat="1" applyFont="1" applyFill="1" applyBorder="1" applyAlignment="1">
      <alignment horizontal="center" vertical="center"/>
    </xf>
    <xf numFmtId="2" fontId="11" fillId="3" borderId="66" xfId="1" applyNumberFormat="1" applyFont="1" applyFill="1" applyBorder="1" applyAlignment="1">
      <alignment horizontal="center" vertical="center"/>
    </xf>
    <xf numFmtId="0" fontId="9" fillId="2" borderId="2" xfId="1" applyFont="1" applyFill="1" applyBorder="1" applyAlignment="1">
      <alignment horizontal="center" vertical="center"/>
    </xf>
    <xf numFmtId="0" fontId="3" fillId="2" borderId="16" xfId="1" applyFont="1" applyFill="1" applyBorder="1" applyAlignment="1">
      <alignment horizontal="center" vertical="center"/>
    </xf>
    <xf numFmtId="0" fontId="28" fillId="0" borderId="0" xfId="1" applyFont="1" applyFill="1"/>
    <xf numFmtId="0" fontId="28" fillId="0" borderId="0" xfId="1" applyFont="1" applyFill="1" applyAlignment="1">
      <alignment horizontal="center"/>
    </xf>
    <xf numFmtId="0" fontId="17" fillId="0" borderId="0" xfId="1" applyFont="1" applyFill="1"/>
    <xf numFmtId="0" fontId="9" fillId="2" borderId="50" xfId="1" applyFont="1" applyFill="1" applyBorder="1" applyAlignment="1">
      <alignment horizontal="left" vertical="center"/>
    </xf>
    <xf numFmtId="0" fontId="9" fillId="2" borderId="19" xfId="1" applyFont="1" applyFill="1" applyBorder="1" applyAlignment="1">
      <alignment horizontal="left" vertical="center"/>
    </xf>
    <xf numFmtId="0" fontId="9" fillId="2" borderId="20" xfId="1" applyFont="1" applyFill="1" applyBorder="1" applyAlignment="1">
      <alignment horizontal="center" vertical="center"/>
    </xf>
    <xf numFmtId="0" fontId="3" fillId="2" borderId="17" xfId="1" applyFont="1" applyFill="1" applyBorder="1" applyAlignment="1">
      <alignment horizontal="center" vertical="center"/>
    </xf>
    <xf numFmtId="2" fontId="11" fillId="2" borderId="22" xfId="1" applyNumberFormat="1" applyFont="1" applyFill="1" applyBorder="1" applyAlignment="1">
      <alignment horizontal="center" vertical="center"/>
    </xf>
    <xf numFmtId="0" fontId="9" fillId="2" borderId="28" xfId="1" applyFont="1" applyFill="1" applyBorder="1" applyAlignment="1">
      <alignment horizontal="center" vertical="center"/>
    </xf>
    <xf numFmtId="0" fontId="4" fillId="5" borderId="86" xfId="1" applyFont="1" applyFill="1" applyBorder="1" applyAlignment="1">
      <alignment horizontal="center" vertical="center"/>
    </xf>
    <xf numFmtId="2" fontId="4" fillId="5" borderId="44" xfId="1" applyNumberFormat="1" applyFont="1" applyFill="1" applyBorder="1" applyAlignment="1">
      <alignment horizontal="center" vertical="center"/>
    </xf>
    <xf numFmtId="0" fontId="11" fillId="0" borderId="0" xfId="1" applyFont="1" applyFill="1" applyBorder="1" applyAlignment="1">
      <alignment horizontal="center" vertical="center"/>
    </xf>
    <xf numFmtId="0" fontId="2" fillId="0" borderId="6" xfId="1" applyFont="1" applyBorder="1" applyAlignment="1">
      <alignment horizontal="center" vertical="center" wrapText="1"/>
    </xf>
    <xf numFmtId="0" fontId="2" fillId="0" borderId="18" xfId="1" applyFont="1" applyBorder="1" applyAlignment="1">
      <alignment horizontal="left" vertical="center"/>
    </xf>
    <xf numFmtId="0" fontId="2" fillId="0" borderId="1" xfId="1" applyFont="1" applyBorder="1" applyAlignment="1">
      <alignment horizontal="center" vertical="center"/>
    </xf>
    <xf numFmtId="2" fontId="2" fillId="0" borderId="1" xfId="1" applyNumberFormat="1" applyFont="1" applyBorder="1" applyAlignment="1">
      <alignment horizontal="center" vertical="center"/>
    </xf>
    <xf numFmtId="0" fontId="9" fillId="2" borderId="16" xfId="1" applyFont="1" applyFill="1" applyBorder="1" applyAlignment="1">
      <alignment horizontal="center" vertical="center"/>
    </xf>
    <xf numFmtId="0" fontId="3" fillId="0" borderId="0" xfId="1" applyFont="1" applyAlignment="1" applyProtection="1">
      <alignment horizontal="left"/>
      <protection locked="0"/>
    </xf>
    <xf numFmtId="0" fontId="3" fillId="0" borderId="0" xfId="1" applyFont="1" applyAlignment="1" applyProtection="1">
      <alignment horizontal="centerContinuous"/>
      <protection locked="0"/>
    </xf>
    <xf numFmtId="0" fontId="2" fillId="0" borderId="0" xfId="1" applyFont="1" applyAlignment="1" applyProtection="1">
      <protection locked="0"/>
    </xf>
    <xf numFmtId="0" fontId="2" fillId="0" borderId="0" xfId="1" applyFont="1" applyAlignment="1" applyProtection="1">
      <alignment horizontal="left"/>
      <protection locked="0"/>
    </xf>
    <xf numFmtId="0" fontId="2" fillId="0" borderId="0" xfId="1" applyFont="1" applyAlignment="1" applyProtection="1">
      <alignment horizontal="centerContinuous"/>
      <protection locked="0"/>
    </xf>
    <xf numFmtId="0" fontId="2" fillId="0" borderId="0" xfId="1" applyFont="1" applyBorder="1" applyProtection="1">
      <protection locked="0"/>
    </xf>
    <xf numFmtId="0" fontId="11" fillId="0" borderId="10" xfId="1" applyFont="1" applyFill="1" applyBorder="1" applyAlignment="1" applyProtection="1">
      <alignment horizontal="left" vertical="center"/>
      <protection locked="0"/>
    </xf>
    <xf numFmtId="0" fontId="2" fillId="3" borderId="10" xfId="1" applyFont="1" applyFill="1" applyBorder="1" applyAlignment="1" applyProtection="1">
      <alignment horizontal="center" vertical="center"/>
      <protection locked="0"/>
    </xf>
    <xf numFmtId="0" fontId="11" fillId="0" borderId="8" xfId="1" applyFont="1" applyFill="1" applyBorder="1" applyAlignment="1" applyProtection="1">
      <alignment horizontal="left" vertical="center"/>
      <protection locked="0"/>
    </xf>
    <xf numFmtId="0" fontId="2" fillId="3" borderId="21" xfId="1" applyFont="1" applyFill="1" applyBorder="1" applyAlignment="1" applyProtection="1">
      <alignment horizontal="center" vertical="center"/>
      <protection locked="0"/>
    </xf>
    <xf numFmtId="0" fontId="11" fillId="0" borderId="18" xfId="1" applyFont="1" applyFill="1" applyBorder="1" applyAlignment="1" applyProtection="1">
      <alignment horizontal="left" vertical="center"/>
      <protection locked="0"/>
    </xf>
    <xf numFmtId="0" fontId="2" fillId="3" borderId="8" xfId="1" applyFont="1" applyFill="1" applyBorder="1" applyAlignment="1" applyProtection="1">
      <alignment horizontal="center" vertical="center"/>
      <protection locked="0"/>
    </xf>
    <xf numFmtId="0" fontId="2" fillId="0" borderId="0" xfId="1" applyFont="1" applyAlignment="1" applyProtection="1">
      <alignment horizontal="center"/>
      <protection locked="0"/>
    </xf>
    <xf numFmtId="0" fontId="2" fillId="0" borderId="8" xfId="1" applyFont="1" applyFill="1" applyBorder="1" applyAlignment="1" applyProtection="1">
      <alignment horizontal="left" vertical="center"/>
      <protection locked="0"/>
    </xf>
    <xf numFmtId="0" fontId="2" fillId="0" borderId="8" xfId="1" applyFont="1" applyBorder="1" applyAlignment="1" applyProtection="1">
      <alignment horizontal="center" vertical="center"/>
      <protection locked="0"/>
    </xf>
    <xf numFmtId="0" fontId="5" fillId="0" borderId="0" xfId="1" applyBorder="1"/>
    <xf numFmtId="0" fontId="2" fillId="0" borderId="0" xfId="1" applyFont="1" applyFill="1" applyProtection="1">
      <protection locked="0"/>
    </xf>
    <xf numFmtId="0" fontId="2" fillId="0" borderId="19"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wrapText="1"/>
      <protection locked="0"/>
    </xf>
    <xf numFmtId="0" fontId="2" fillId="0" borderId="19" xfId="1" applyFont="1" applyBorder="1" applyAlignment="1" applyProtection="1">
      <alignment horizontal="center" vertical="center"/>
      <protection locked="0"/>
    </xf>
    <xf numFmtId="0" fontId="4" fillId="5" borderId="40" xfId="1" applyFont="1" applyFill="1" applyBorder="1" applyProtection="1">
      <protection locked="0"/>
    </xf>
    <xf numFmtId="0" fontId="4" fillId="5" borderId="40" xfId="1" applyFont="1" applyFill="1" applyBorder="1" applyAlignment="1" applyProtection="1">
      <alignment horizontal="center"/>
      <protection locked="0"/>
    </xf>
    <xf numFmtId="0" fontId="2" fillId="0" borderId="0" xfId="1" applyFont="1" applyFill="1" applyBorder="1" applyAlignment="1" applyProtection="1">
      <protection locked="0"/>
    </xf>
    <xf numFmtId="0" fontId="2" fillId="0" borderId="0" xfId="1" applyFont="1" applyFill="1" applyBorder="1" applyProtection="1">
      <protection locked="0"/>
    </xf>
    <xf numFmtId="0" fontId="2" fillId="0" borderId="0" xfId="1" applyFont="1" applyFill="1" applyBorder="1" applyAlignment="1" applyProtection="1">
      <alignment horizontal="center"/>
      <protection locked="0"/>
    </xf>
    <xf numFmtId="0" fontId="3" fillId="0" borderId="0" xfId="1" applyFont="1" applyAlignment="1">
      <alignment horizontal="center"/>
    </xf>
    <xf numFmtId="0" fontId="2" fillId="0" borderId="62" xfId="1" applyFont="1" applyBorder="1" applyAlignment="1">
      <alignment horizontal="centerContinuous" vertical="center"/>
    </xf>
    <xf numFmtId="0" fontId="2" fillId="0" borderId="13" xfId="1" applyFont="1" applyFill="1" applyBorder="1" applyAlignment="1">
      <alignment horizontal="center" vertical="center"/>
    </xf>
    <xf numFmtId="0" fontId="2" fillId="0" borderId="57" xfId="1" applyFont="1" applyBorder="1" applyAlignment="1">
      <alignment horizontal="centerContinuous" vertical="center"/>
    </xf>
    <xf numFmtId="1" fontId="2" fillId="2" borderId="2" xfId="1" applyNumberFormat="1" applyFont="1" applyFill="1" applyBorder="1" applyAlignment="1">
      <alignment horizontal="center" vertical="center"/>
    </xf>
    <xf numFmtId="0" fontId="9" fillId="2" borderId="8" xfId="1" applyFont="1" applyFill="1" applyBorder="1" applyAlignment="1">
      <alignment horizontal="center" vertical="center"/>
    </xf>
    <xf numFmtId="0" fontId="37" fillId="8" borderId="8" xfId="1" applyFont="1" applyFill="1" applyBorder="1" applyAlignment="1">
      <alignment horizontal="center" vertical="center"/>
    </xf>
    <xf numFmtId="0" fontId="2" fillId="0" borderId="3" xfId="1" applyFont="1" applyFill="1" applyBorder="1" applyAlignment="1">
      <alignment horizontal="center" vertical="center"/>
    </xf>
    <xf numFmtId="2" fontId="38" fillId="13" borderId="21" xfId="1" applyNumberFormat="1" applyFont="1" applyFill="1" applyBorder="1" applyAlignment="1">
      <alignment horizontal="center" vertical="center"/>
    </xf>
    <xf numFmtId="0" fontId="11" fillId="0" borderId="8"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3" xfId="1" applyFont="1" applyFill="1" applyBorder="1" applyAlignment="1">
      <alignment horizontal="center" vertical="center"/>
    </xf>
    <xf numFmtId="0" fontId="11" fillId="9" borderId="5" xfId="1" applyFont="1" applyFill="1" applyBorder="1" applyAlignment="1">
      <alignment horizontal="left" vertical="center"/>
    </xf>
    <xf numFmtId="0" fontId="11" fillId="9" borderId="8" xfId="1" applyFont="1" applyFill="1" applyBorder="1" applyAlignment="1">
      <alignment horizontal="left" vertical="center"/>
    </xf>
    <xf numFmtId="0" fontId="11" fillId="9" borderId="3" xfId="1" applyFont="1" applyFill="1" applyBorder="1" applyAlignment="1">
      <alignment horizontal="center" vertical="center"/>
    </xf>
    <xf numFmtId="0" fontId="11" fillId="9" borderId="16" xfId="1" applyFont="1" applyFill="1" applyBorder="1" applyAlignment="1">
      <alignment horizontal="center" vertical="center"/>
    </xf>
    <xf numFmtId="2" fontId="11" fillId="11" borderId="21" xfId="1" applyNumberFormat="1" applyFont="1" applyFill="1" applyBorder="1" applyAlignment="1">
      <alignment horizontal="center" vertical="center"/>
    </xf>
    <xf numFmtId="0" fontId="3" fillId="9" borderId="8" xfId="1" applyFont="1" applyFill="1" applyBorder="1" applyAlignment="1">
      <alignment horizontal="center" vertical="center"/>
    </xf>
    <xf numFmtId="0" fontId="2" fillId="0" borderId="8" xfId="1" applyFont="1" applyFill="1" applyBorder="1" applyAlignment="1">
      <alignment horizontal="center" vertical="center" wrapText="1"/>
    </xf>
    <xf numFmtId="0" fontId="9" fillId="6" borderId="38" xfId="1" applyFont="1" applyFill="1" applyBorder="1" applyAlignment="1">
      <alignment horizontal="center" vertical="center"/>
    </xf>
    <xf numFmtId="2" fontId="9" fillId="6" borderId="38" xfId="1" applyNumberFormat="1" applyFont="1" applyFill="1" applyBorder="1" applyAlignment="1">
      <alignment horizontal="center" vertical="center"/>
    </xf>
    <xf numFmtId="0" fontId="9" fillId="6" borderId="40" xfId="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164" fontId="11" fillId="0" borderId="21" xfId="1" applyNumberFormat="1" applyFont="1" applyFill="1" applyBorder="1" applyAlignment="1">
      <alignment horizontal="center" vertical="center"/>
    </xf>
    <xf numFmtId="0" fontId="2" fillId="0" borderId="3" xfId="1" applyFont="1" applyFill="1" applyBorder="1"/>
    <xf numFmtId="0" fontId="11" fillId="0" borderId="53" xfId="1" applyFont="1" applyFill="1" applyBorder="1" applyAlignment="1">
      <alignment horizontal="left" vertical="center"/>
    </xf>
    <xf numFmtId="0" fontId="11" fillId="0" borderId="18" xfId="1" applyFont="1" applyFill="1" applyBorder="1" applyAlignment="1">
      <alignment horizontal="center" vertical="center"/>
    </xf>
    <xf numFmtId="164" fontId="2" fillId="0" borderId="30" xfId="1"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4" fontId="11" fillId="0" borderId="37" xfId="1" applyNumberFormat="1" applyFont="1" applyFill="1" applyBorder="1" applyAlignment="1">
      <alignment horizontal="center" vertical="center"/>
    </xf>
    <xf numFmtId="164" fontId="9" fillId="2" borderId="3" xfId="1" applyNumberFormat="1" applyFont="1" applyFill="1" applyBorder="1" applyAlignment="1">
      <alignment horizontal="left" vertical="center"/>
    </xf>
    <xf numFmtId="164" fontId="9" fillId="2" borderId="8" xfId="1" applyNumberFormat="1" applyFont="1" applyFill="1" applyBorder="1" applyAlignment="1">
      <alignment horizontal="left" vertical="center"/>
    </xf>
    <xf numFmtId="164" fontId="11" fillId="2" borderId="21" xfId="1" applyNumberFormat="1" applyFont="1" applyFill="1" applyBorder="1" applyAlignment="1">
      <alignment horizontal="center" vertical="center"/>
    </xf>
    <xf numFmtId="164" fontId="2" fillId="0" borderId="21" xfId="1" applyNumberFormat="1" applyFont="1" applyFill="1" applyBorder="1" applyAlignment="1">
      <alignment horizontal="center" vertical="center"/>
    </xf>
    <xf numFmtId="0" fontId="2" fillId="0" borderId="8" xfId="1" applyFont="1" applyFill="1" applyBorder="1" applyAlignment="1">
      <alignment horizontal="center"/>
    </xf>
    <xf numFmtId="164" fontId="2" fillId="0" borderId="3"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21" xfId="1" applyNumberFormat="1" applyFont="1" applyFill="1" applyBorder="1" applyAlignment="1">
      <alignment horizontal="center"/>
    </xf>
    <xf numFmtId="0" fontId="9" fillId="2" borderId="11" xfId="1" applyFont="1" applyFill="1" applyBorder="1" applyAlignment="1">
      <alignment horizontal="center" vertical="center"/>
    </xf>
    <xf numFmtId="0" fontId="9" fillId="2" borderId="34" xfId="1" applyFont="1" applyFill="1" applyBorder="1" applyAlignment="1">
      <alignment horizontal="left" vertical="center"/>
    </xf>
    <xf numFmtId="2" fontId="11" fillId="2" borderId="28" xfId="1" applyNumberFormat="1" applyFont="1" applyFill="1" applyBorder="1" applyAlignment="1">
      <alignment horizontal="center" vertical="center"/>
    </xf>
    <xf numFmtId="0" fontId="11" fillId="0" borderId="0" xfId="1" applyFont="1" applyFill="1" applyBorder="1" applyAlignment="1">
      <alignment horizontal="left" vertical="center"/>
    </xf>
    <xf numFmtId="2" fontId="11" fillId="0" borderId="0" xfId="1" applyNumberFormat="1" applyFont="1" applyFill="1" applyBorder="1" applyAlignment="1">
      <alignment horizontal="center" vertical="center"/>
    </xf>
    <xf numFmtId="0" fontId="9" fillId="2" borderId="3" xfId="1" applyFont="1" applyFill="1" applyBorder="1" applyAlignment="1">
      <alignment horizontal="left" vertical="center"/>
    </xf>
    <xf numFmtId="2" fontId="2" fillId="0" borderId="0" xfId="1" applyNumberFormat="1" applyFont="1" applyFill="1" applyAlignment="1">
      <alignment horizontal="center"/>
    </xf>
    <xf numFmtId="0" fontId="2" fillId="0" borderId="19" xfId="1" applyFont="1" applyFill="1" applyBorder="1" applyAlignment="1">
      <alignment horizontal="center" vertical="center" wrapText="1"/>
    </xf>
    <xf numFmtId="164" fontId="2" fillId="0" borderId="23" xfId="1" applyNumberFormat="1" applyFont="1" applyFill="1" applyBorder="1" applyAlignment="1">
      <alignment horizontal="center" vertical="center"/>
    </xf>
    <xf numFmtId="164" fontId="2" fillId="0" borderId="19" xfId="1" applyNumberFormat="1" applyFont="1" applyFill="1" applyBorder="1" applyAlignment="1">
      <alignment horizontal="center" vertical="center"/>
    </xf>
    <xf numFmtId="164" fontId="11" fillId="0" borderId="22" xfId="1" applyNumberFormat="1" applyFont="1" applyFill="1" applyBorder="1" applyAlignment="1">
      <alignment horizontal="center" vertical="center"/>
    </xf>
    <xf numFmtId="0" fontId="21" fillId="0" borderId="0" xfId="1" applyFont="1" applyFill="1" applyBorder="1"/>
    <xf numFmtId="0" fontId="6" fillId="0" borderId="0" xfId="1" applyFont="1" applyBorder="1"/>
    <xf numFmtId="0" fontId="5" fillId="0" borderId="1" xfId="1" applyBorder="1" applyAlignment="1">
      <alignment horizontal="center"/>
    </xf>
    <xf numFmtId="0" fontId="5" fillId="0" borderId="1" xfId="1" applyFont="1" applyFill="1" applyBorder="1" applyAlignment="1">
      <alignment horizontal="center"/>
    </xf>
    <xf numFmtId="0" fontId="6" fillId="2" borderId="1" xfId="1" applyFont="1" applyFill="1" applyBorder="1" applyAlignment="1">
      <alignment horizontal="center"/>
    </xf>
    <xf numFmtId="0" fontId="5" fillId="0" borderId="1" xfId="1" applyFont="1" applyBorder="1"/>
    <xf numFmtId="0" fontId="5" fillId="0" borderId="1" xfId="1" applyFont="1" applyFill="1" applyBorder="1"/>
    <xf numFmtId="0" fontId="5" fillId="0" borderId="0" xfId="1" applyFill="1" applyBorder="1"/>
    <xf numFmtId="0" fontId="6" fillId="0" borderId="0" xfId="1" applyFont="1" applyFill="1" applyBorder="1"/>
    <xf numFmtId="0" fontId="18" fillId="0" borderId="0" xfId="1" applyFont="1" applyFill="1" applyBorder="1"/>
    <xf numFmtId="0" fontId="18" fillId="0" borderId="0" xfId="1" applyFont="1" applyFill="1"/>
    <xf numFmtId="0" fontId="6" fillId="0" borderId="1" xfId="1" applyFont="1" applyFill="1" applyBorder="1"/>
    <xf numFmtId="0" fontId="46" fillId="0" borderId="0" xfId="1" applyFont="1" applyFill="1" applyBorder="1"/>
    <xf numFmtId="0" fontId="5" fillId="0" borderId="1" xfId="1" applyFont="1" applyFill="1" applyBorder="1" applyAlignment="1">
      <alignment wrapText="1"/>
    </xf>
    <xf numFmtId="0" fontId="5" fillId="0" borderId="1" xfId="1" applyFont="1" applyFill="1" applyBorder="1" applyAlignment="1">
      <alignment horizontal="center" wrapText="1"/>
    </xf>
    <xf numFmtId="0" fontId="5" fillId="0" borderId="0" xfId="1" applyFont="1" applyFill="1" applyBorder="1" applyAlignment="1">
      <alignment horizontal="center" wrapText="1"/>
    </xf>
    <xf numFmtId="0" fontId="5" fillId="0" borderId="0" xfId="1" applyFill="1" applyBorder="1" applyAlignment="1">
      <alignment wrapText="1"/>
    </xf>
    <xf numFmtId="0" fontId="5" fillId="0" borderId="0" xfId="1" applyAlignment="1">
      <alignment wrapText="1"/>
    </xf>
    <xf numFmtId="0" fontId="36" fillId="0" borderId="0" xfId="1" applyFont="1"/>
    <xf numFmtId="0" fontId="6" fillId="2" borderId="1" xfId="1" applyFont="1" applyFill="1" applyBorder="1"/>
    <xf numFmtId="0" fontId="5" fillId="0" borderId="0" xfId="1" applyFont="1" applyFill="1" applyBorder="1" applyAlignment="1">
      <alignment horizontal="left"/>
    </xf>
    <xf numFmtId="0" fontId="6" fillId="0" borderId="0" xfId="1" applyFont="1" applyFill="1" applyBorder="1" applyAlignment="1">
      <alignment horizontal="center"/>
    </xf>
    <xf numFmtId="0" fontId="6" fillId="0" borderId="0" xfId="1" applyFont="1" applyFill="1" applyBorder="1" applyAlignment="1">
      <alignment horizontal="left"/>
    </xf>
    <xf numFmtId="0" fontId="6" fillId="0" borderId="4" xfId="1" applyFont="1" applyFill="1" applyBorder="1" applyAlignment="1">
      <alignment wrapText="1"/>
    </xf>
    <xf numFmtId="0" fontId="46" fillId="0" borderId="4" xfId="1" applyFont="1" applyFill="1" applyBorder="1" applyAlignment="1">
      <alignment wrapText="1"/>
    </xf>
    <xf numFmtId="0" fontId="6" fillId="0" borderId="1" xfId="1" applyFont="1" applyFill="1" applyBorder="1" applyAlignment="1">
      <alignment wrapText="1"/>
    </xf>
    <xf numFmtId="0" fontId="6" fillId="0" borderId="1" xfId="1" applyFont="1" applyFill="1" applyBorder="1" applyAlignment="1">
      <alignment horizontal="center" wrapText="1"/>
    </xf>
    <xf numFmtId="0" fontId="46" fillId="2" borderId="1" xfId="1" applyFont="1" applyFill="1" applyBorder="1" applyAlignment="1">
      <alignment horizontal="center"/>
    </xf>
    <xf numFmtId="0" fontId="5" fillId="0" borderId="1" xfId="1" applyFont="1" applyBorder="1" applyAlignment="1">
      <alignment horizontal="center" wrapText="1"/>
    </xf>
    <xf numFmtId="0" fontId="5" fillId="0" borderId="1" xfId="1" applyFont="1" applyBorder="1" applyAlignment="1">
      <alignment wrapText="1"/>
    </xf>
    <xf numFmtId="0" fontId="5" fillId="0" borderId="1" xfId="1" applyBorder="1"/>
    <xf numFmtId="0" fontId="5" fillId="0" borderId="1" xfId="1" applyFill="1" applyBorder="1" applyAlignment="1">
      <alignment horizontal="center"/>
    </xf>
    <xf numFmtId="0" fontId="5" fillId="0" borderId="0" xfId="1" applyFont="1" applyBorder="1" applyAlignment="1">
      <alignment horizontal="center"/>
    </xf>
    <xf numFmtId="0" fontId="5" fillId="0" borderId="0" xfId="1" applyBorder="1" applyAlignment="1">
      <alignment horizontal="center"/>
    </xf>
    <xf numFmtId="0" fontId="5" fillId="0" borderId="0" xfId="1" applyFill="1" applyBorder="1" applyAlignment="1">
      <alignment horizontal="center"/>
    </xf>
    <xf numFmtId="0" fontId="8" fillId="0" borderId="0" xfId="1" applyFont="1" applyFill="1" applyBorder="1" applyAlignment="1">
      <alignment horizontal="left" vertical="center"/>
    </xf>
    <xf numFmtId="0" fontId="5" fillId="0" borderId="1" xfId="1" applyBorder="1" applyAlignment="1">
      <alignment horizontal="right"/>
    </xf>
    <xf numFmtId="0" fontId="5" fillId="0" borderId="1" xfId="1" applyFill="1" applyBorder="1" applyAlignment="1">
      <alignment horizontal="right"/>
    </xf>
    <xf numFmtId="0" fontId="3" fillId="4" borderId="5" xfId="1" applyFont="1" applyFill="1" applyBorder="1" applyAlignment="1">
      <alignment horizontal="left" vertical="center" wrapText="1"/>
    </xf>
    <xf numFmtId="0" fontId="2" fillId="4" borderId="5" xfId="1" applyFont="1" applyFill="1" applyBorder="1" applyAlignment="1">
      <alignment horizontal="left" vertical="center"/>
    </xf>
    <xf numFmtId="0" fontId="3" fillId="4" borderId="66" xfId="1" applyFont="1" applyFill="1" applyBorder="1" applyAlignment="1">
      <alignment horizontal="center" vertical="center"/>
    </xf>
    <xf numFmtId="0" fontId="5" fillId="2" borderId="5" xfId="1" applyFont="1" applyFill="1" applyBorder="1" applyAlignment="1">
      <alignment horizontal="left" vertical="center"/>
    </xf>
    <xf numFmtId="0" fontId="4" fillId="5" borderId="49" xfId="1" applyFont="1" applyFill="1" applyBorder="1" applyAlignment="1">
      <alignment horizontal="left" vertical="center"/>
    </xf>
    <xf numFmtId="0" fontId="4" fillId="5" borderId="66" xfId="1" applyFont="1" applyFill="1" applyBorder="1" applyAlignment="1">
      <alignment horizontal="center" vertical="center"/>
    </xf>
    <xf numFmtId="0" fontId="3" fillId="2" borderId="5" xfId="1" applyFont="1" applyFill="1" applyBorder="1" applyAlignment="1">
      <alignment horizontal="left" vertical="center" wrapText="1"/>
    </xf>
    <xf numFmtId="0" fontId="3" fillId="2" borderId="54" xfId="1" applyFont="1" applyFill="1" applyBorder="1" applyAlignment="1">
      <alignment horizontal="left" vertical="center" wrapText="1"/>
    </xf>
    <xf numFmtId="0" fontId="4" fillId="5" borderId="15" xfId="1" applyFont="1" applyFill="1" applyBorder="1" applyAlignment="1">
      <alignment horizontal="left" vertical="center"/>
    </xf>
    <xf numFmtId="0" fontId="4" fillId="5" borderId="71" xfId="1" applyFont="1" applyFill="1" applyBorder="1" applyAlignment="1">
      <alignment horizontal="center" vertical="center"/>
    </xf>
    <xf numFmtId="0" fontId="3" fillId="2" borderId="8" xfId="1" applyFont="1" applyFill="1" applyBorder="1" applyAlignment="1">
      <alignment horizontal="left" vertical="center" wrapText="1"/>
    </xf>
    <xf numFmtId="0" fontId="2" fillId="2" borderId="2" xfId="1" applyFont="1" applyFill="1" applyBorder="1" applyAlignment="1">
      <alignment horizontal="left" vertical="center"/>
    </xf>
    <xf numFmtId="0" fontId="4" fillId="5" borderId="81" xfId="1" applyFont="1" applyFill="1" applyBorder="1" applyAlignment="1">
      <alignment horizontal="left" vertical="center"/>
    </xf>
    <xf numFmtId="0" fontId="2" fillId="2" borderId="16" xfId="1" applyFont="1" applyFill="1" applyBorder="1" applyAlignment="1">
      <alignment horizontal="left" vertical="center"/>
    </xf>
    <xf numFmtId="0" fontId="3" fillId="2" borderId="50" xfId="1" applyFont="1" applyFill="1" applyBorder="1" applyAlignment="1">
      <alignment horizontal="left" vertical="center" wrapText="1"/>
    </xf>
    <xf numFmtId="0" fontId="2" fillId="2" borderId="17" xfId="1" applyFont="1" applyFill="1" applyBorder="1" applyAlignment="1">
      <alignment horizontal="left" vertical="center"/>
    </xf>
    <xf numFmtId="0" fontId="4" fillId="5" borderId="17" xfId="1" applyFont="1" applyFill="1" applyBorder="1" applyAlignment="1">
      <alignment horizontal="left" vertical="center"/>
    </xf>
    <xf numFmtId="0" fontId="9" fillId="6" borderId="46" xfId="1" applyFont="1" applyFill="1" applyBorder="1" applyAlignment="1">
      <alignment horizontal="left" vertical="center"/>
    </xf>
    <xf numFmtId="0" fontId="5" fillId="0" borderId="0" xfId="1" applyFont="1" applyFill="1" applyBorder="1" applyAlignment="1">
      <alignment horizontal="left" vertical="top"/>
    </xf>
    <xf numFmtId="0" fontId="5" fillId="0" borderId="0" xfId="1" applyFont="1" applyFill="1" applyBorder="1" applyAlignment="1">
      <alignment horizontal="center" vertical="top"/>
    </xf>
    <xf numFmtId="0" fontId="5" fillId="0" borderId="0" xfId="1" applyFont="1" applyAlignment="1">
      <alignment horizontal="center"/>
    </xf>
    <xf numFmtId="0" fontId="1" fillId="7" borderId="0" xfId="1" applyFont="1" applyFill="1"/>
    <xf numFmtId="0" fontId="1" fillId="0" borderId="53" xfId="0" applyFont="1" applyBorder="1" applyAlignment="1">
      <alignment horizontal="left" vertical="center"/>
    </xf>
    <xf numFmtId="2" fontId="1" fillId="0" borderId="68" xfId="0" applyNumberFormat="1" applyFont="1" applyBorder="1" applyAlignment="1">
      <alignment horizontal="center" vertical="center"/>
    </xf>
    <xf numFmtId="2" fontId="23" fillId="0" borderId="0" xfId="0" applyNumberFormat="1" applyFont="1" applyFill="1" applyBorder="1" applyAlignment="1">
      <alignment horizontal="center" vertical="center"/>
    </xf>
    <xf numFmtId="0" fontId="16" fillId="5" borderId="54" xfId="0" applyFont="1" applyFill="1" applyBorder="1" applyAlignment="1">
      <alignment horizontal="left" vertical="center"/>
    </xf>
    <xf numFmtId="0" fontId="16" fillId="5" borderId="11" xfId="0" applyFont="1" applyFill="1" applyBorder="1" applyAlignment="1">
      <alignment horizontal="left" vertical="center"/>
    </xf>
    <xf numFmtId="0" fontId="16" fillId="5" borderId="33" xfId="0" applyFont="1" applyFill="1" applyBorder="1" applyAlignment="1">
      <alignment horizontal="center" vertical="center"/>
    </xf>
    <xf numFmtId="2" fontId="23" fillId="5" borderId="34" xfId="0" applyNumberFormat="1" applyFont="1" applyFill="1" applyBorder="1" applyAlignment="1">
      <alignment horizontal="center" vertical="center"/>
    </xf>
    <xf numFmtId="0" fontId="16" fillId="5" borderId="27" xfId="0" applyFont="1" applyFill="1" applyBorder="1" applyAlignment="1">
      <alignment horizontal="center" vertical="center"/>
    </xf>
    <xf numFmtId="2" fontId="23" fillId="5" borderId="28" xfId="0" applyNumberFormat="1" applyFont="1" applyFill="1" applyBorder="1" applyAlignment="1">
      <alignment horizontal="center" vertical="center"/>
    </xf>
    <xf numFmtId="0" fontId="16" fillId="5" borderId="11" xfId="0" applyFont="1" applyFill="1" applyBorder="1" applyAlignment="1">
      <alignment horizontal="center" vertical="center"/>
    </xf>
    <xf numFmtId="0" fontId="37" fillId="8" borderId="54" xfId="1" applyFont="1" applyFill="1" applyBorder="1" applyAlignment="1">
      <alignment horizontal="left" vertical="center"/>
    </xf>
    <xf numFmtId="0" fontId="37" fillId="8" borderId="11" xfId="1" applyFont="1" applyFill="1" applyBorder="1" applyAlignment="1">
      <alignment horizontal="left" vertical="center"/>
    </xf>
    <xf numFmtId="0" fontId="37" fillId="8" borderId="27" xfId="1" applyFont="1" applyFill="1" applyBorder="1" applyAlignment="1">
      <alignment horizontal="center" vertical="center"/>
    </xf>
    <xf numFmtId="2" fontId="38" fillId="8" borderId="28" xfId="1" applyNumberFormat="1" applyFont="1" applyFill="1" applyBorder="1" applyAlignment="1">
      <alignment horizontal="center" vertical="center"/>
    </xf>
    <xf numFmtId="0" fontId="37" fillId="8" borderId="11" xfId="1" applyFont="1" applyFill="1" applyBorder="1" applyAlignment="1">
      <alignment horizontal="center" vertical="center"/>
    </xf>
    <xf numFmtId="2" fontId="38" fillId="8" borderId="34" xfId="1" applyNumberFormat="1" applyFont="1" applyFill="1" applyBorder="1" applyAlignment="1">
      <alignment horizontal="center" vertical="center"/>
    </xf>
    <xf numFmtId="0" fontId="37" fillId="8" borderId="28" xfId="1" applyFont="1" applyFill="1" applyBorder="1" applyAlignment="1">
      <alignment horizontal="center" vertical="center"/>
    </xf>
    <xf numFmtId="2"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vertical="top" wrapText="1"/>
    </xf>
    <xf numFmtId="0" fontId="15" fillId="0" borderId="0" xfId="1" applyFont="1" applyFill="1" applyBorder="1" applyAlignment="1">
      <alignment horizontal="center" vertical="top" wrapText="1"/>
    </xf>
    <xf numFmtId="0" fontId="1" fillId="0" borderId="0" xfId="1" applyFont="1" applyFill="1" applyBorder="1" applyAlignment="1">
      <alignment horizontal="left" vertical="top"/>
    </xf>
    <xf numFmtId="0" fontId="1" fillId="0" borderId="0" xfId="1" applyFont="1" applyFill="1" applyBorder="1" applyAlignment="1">
      <alignment horizontal="center" vertical="top"/>
    </xf>
    <xf numFmtId="0" fontId="2" fillId="0" borderId="5" xfId="1" applyFont="1" applyFill="1" applyBorder="1" applyAlignment="1">
      <alignment horizontal="left" vertical="center" wrapText="1"/>
    </xf>
    <xf numFmtId="0" fontId="11" fillId="0" borderId="18" xfId="1" applyFont="1" applyFill="1" applyBorder="1" applyAlignment="1">
      <alignment horizontal="left" vertical="center" wrapText="1"/>
    </xf>
    <xf numFmtId="2" fontId="2" fillId="0" borderId="66" xfId="1" applyNumberFormat="1" applyFont="1" applyBorder="1" applyAlignment="1">
      <alignment horizontal="center" vertical="center"/>
    </xf>
    <xf numFmtId="0" fontId="11" fillId="0" borderId="5" xfId="1" applyFont="1" applyFill="1" applyBorder="1" applyAlignment="1">
      <alignment horizontal="left" vertical="center" wrapText="1"/>
    </xf>
    <xf numFmtId="0" fontId="11" fillId="0" borderId="16" xfId="1" applyFont="1" applyFill="1" applyBorder="1" applyAlignment="1">
      <alignment horizontal="left" vertical="center"/>
    </xf>
    <xf numFmtId="0" fontId="2" fillId="0" borderId="17" xfId="1" applyFont="1" applyBorder="1" applyAlignment="1">
      <alignment horizontal="left" vertical="center"/>
    </xf>
    <xf numFmtId="0" fontId="5" fillId="0" borderId="1" xfId="1" applyBorder="1" applyAlignment="1">
      <alignment wrapText="1"/>
    </xf>
    <xf numFmtId="0" fontId="2" fillId="0" borderId="0" xfId="1" applyFont="1" applyAlignment="1">
      <alignment wrapText="1"/>
    </xf>
    <xf numFmtId="0" fontId="2" fillId="0" borderId="5" xfId="1" applyFont="1" applyFill="1" applyBorder="1" applyAlignment="1">
      <alignment wrapText="1"/>
    </xf>
    <xf numFmtId="164" fontId="2" fillId="0" borderId="12" xfId="1" applyNumberFormat="1" applyFont="1" applyBorder="1" applyAlignment="1">
      <alignment horizontal="center" vertical="center" wrapText="1"/>
    </xf>
    <xf numFmtId="164" fontId="9" fillId="2" borderId="11" xfId="1" applyNumberFormat="1" applyFont="1" applyFill="1" applyBorder="1" applyAlignment="1">
      <alignment horizontal="left" vertical="center"/>
    </xf>
    <xf numFmtId="0" fontId="2" fillId="0" borderId="19" xfId="1" applyFont="1" applyFill="1" applyBorder="1"/>
    <xf numFmtId="0" fontId="47" fillId="0" borderId="0" xfId="1" applyFont="1" applyBorder="1"/>
    <xf numFmtId="0" fontId="2" fillId="0" borderId="10" xfId="1" applyFont="1" applyFill="1" applyBorder="1" applyAlignment="1">
      <alignment horizontal="left" vertical="center"/>
    </xf>
    <xf numFmtId="0" fontId="3" fillId="0" borderId="0" xfId="1" applyFont="1" applyAlignment="1">
      <alignment horizontal="left"/>
    </xf>
    <xf numFmtId="2" fontId="8" fillId="0" borderId="84" xfId="1" applyNumberFormat="1" applyFont="1" applyFill="1" applyBorder="1" applyAlignment="1">
      <alignment horizontal="center" vertical="center"/>
    </xf>
    <xf numFmtId="2" fontId="8" fillId="0" borderId="65" xfId="1" applyNumberFormat="1" applyFont="1" applyFill="1" applyBorder="1" applyAlignment="1">
      <alignment horizontal="center" vertical="center"/>
    </xf>
    <xf numFmtId="2" fontId="2" fillId="0" borderId="84" xfId="1" applyNumberFormat="1" applyFont="1" applyBorder="1" applyAlignment="1">
      <alignment horizontal="center" vertical="center"/>
    </xf>
    <xf numFmtId="0" fontId="2" fillId="10" borderId="0" xfId="0" applyFont="1" applyFill="1"/>
    <xf numFmtId="0" fontId="1" fillId="10" borderId="38" xfId="0" applyFont="1" applyFill="1" applyBorder="1" applyAlignment="1">
      <alignment horizontal="left" vertical="center"/>
    </xf>
    <xf numFmtId="0" fontId="1" fillId="10" borderId="42" xfId="0" applyFont="1" applyFill="1" applyBorder="1"/>
    <xf numFmtId="0" fontId="1" fillId="10" borderId="42" xfId="0" applyFont="1" applyFill="1" applyBorder="1" applyAlignment="1">
      <alignment horizontal="center"/>
    </xf>
    <xf numFmtId="0" fontId="1" fillId="10" borderId="44" xfId="0" applyFont="1" applyFill="1" applyBorder="1" applyAlignment="1">
      <alignment horizontal="center"/>
    </xf>
    <xf numFmtId="0" fontId="5" fillId="10" borderId="0" xfId="0" applyFont="1" applyFill="1" applyBorder="1" applyAlignment="1">
      <alignment horizontal="left" vertical="center"/>
    </xf>
    <xf numFmtId="0" fontId="1" fillId="10" borderId="0" xfId="0" applyFont="1" applyFill="1" applyBorder="1"/>
    <xf numFmtId="0" fontId="1" fillId="10" borderId="0" xfId="0" applyFont="1" applyFill="1" applyAlignment="1">
      <alignment horizontal="center"/>
    </xf>
    <xf numFmtId="0" fontId="27" fillId="10" borderId="24" xfId="0" applyFont="1" applyFill="1" applyBorder="1" applyAlignment="1">
      <alignment horizontal="center"/>
    </xf>
    <xf numFmtId="0" fontId="12" fillId="10" borderId="64" xfId="0" applyFont="1" applyFill="1" applyBorder="1" applyAlignment="1">
      <alignment horizontal="center"/>
    </xf>
    <xf numFmtId="0" fontId="12" fillId="10" borderId="0" xfId="0" applyFont="1" applyFill="1" applyBorder="1" applyAlignment="1">
      <alignment horizontal="center"/>
    </xf>
    <xf numFmtId="0" fontId="1" fillId="10" borderId="64" xfId="0" applyFont="1" applyFill="1" applyBorder="1" applyAlignment="1">
      <alignment horizontal="center"/>
    </xf>
    <xf numFmtId="0" fontId="1" fillId="10" borderId="29" xfId="0" applyFont="1" applyFill="1" applyBorder="1" applyAlignment="1">
      <alignment horizontal="center"/>
    </xf>
    <xf numFmtId="0" fontId="1" fillId="10" borderId="0" xfId="1" applyFont="1" applyFill="1"/>
    <xf numFmtId="0" fontId="2" fillId="0" borderId="19" xfId="1" applyFont="1" applyFill="1" applyBorder="1" applyAlignment="1">
      <alignment horizontal="center"/>
    </xf>
    <xf numFmtId="164" fontId="2" fillId="0" borderId="23" xfId="1" applyNumberFormat="1" applyFont="1" applyFill="1" applyBorder="1" applyAlignment="1">
      <alignment horizontal="center"/>
    </xf>
    <xf numFmtId="164" fontId="2" fillId="0" borderId="19" xfId="1" applyNumberFormat="1" applyFont="1" applyFill="1" applyBorder="1" applyAlignment="1">
      <alignment horizontal="center"/>
    </xf>
    <xf numFmtId="164" fontId="2" fillId="0" borderId="22" xfId="1" applyNumberFormat="1" applyFont="1" applyFill="1" applyBorder="1" applyAlignment="1">
      <alignment horizontal="center"/>
    </xf>
    <xf numFmtId="164" fontId="2" fillId="0" borderId="5" xfId="1" applyNumberFormat="1" applyFont="1" applyFill="1" applyBorder="1" applyAlignment="1">
      <alignment horizontal="center" vertical="center"/>
    </xf>
    <xf numFmtId="0" fontId="2" fillId="0" borderId="49" xfId="1" applyFont="1" applyFill="1" applyBorder="1"/>
    <xf numFmtId="0" fontId="2" fillId="0" borderId="8" xfId="1" applyFont="1" applyFill="1" applyBorder="1" applyAlignment="1">
      <alignment vertical="center" wrapText="1"/>
    </xf>
    <xf numFmtId="0" fontId="5" fillId="0" borderId="0" xfId="0" applyFont="1" applyFill="1" applyBorder="1" applyAlignment="1">
      <alignment wrapText="1"/>
    </xf>
    <xf numFmtId="0" fontId="2" fillId="0" borderId="19" xfId="1" applyFont="1" applyFill="1" applyBorder="1" applyAlignment="1">
      <alignment horizontal="center" vertical="center"/>
    </xf>
    <xf numFmtId="0" fontId="15" fillId="4" borderId="21" xfId="1" applyFont="1" applyFill="1" applyBorder="1" applyAlignment="1">
      <alignment horizontal="center" vertical="center"/>
    </xf>
    <xf numFmtId="0" fontId="15" fillId="2" borderId="21" xfId="1" applyFont="1" applyFill="1" applyBorder="1" applyAlignment="1">
      <alignment horizontal="center" vertical="center"/>
    </xf>
    <xf numFmtId="0" fontId="16" fillId="5" borderId="66" xfId="1" applyFont="1" applyFill="1" applyBorder="1" applyAlignment="1">
      <alignment horizontal="center" vertical="center"/>
    </xf>
    <xf numFmtId="0" fontId="12" fillId="0" borderId="8"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6" fillId="5" borderId="71" xfId="1" applyFont="1" applyFill="1" applyBorder="1" applyAlignment="1">
      <alignment horizontal="center" vertical="center"/>
    </xf>
    <xf numFmtId="0" fontId="1" fillId="0" borderId="8"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8" xfId="1" applyFont="1" applyFill="1" applyBorder="1" applyAlignment="1">
      <alignment horizontal="left" vertical="center"/>
    </xf>
    <xf numFmtId="0" fontId="2" fillId="0" borderId="16" xfId="1" applyFont="1" applyBorder="1" applyAlignment="1">
      <alignment horizontal="left" vertical="center"/>
    </xf>
    <xf numFmtId="0" fontId="2" fillId="0" borderId="5" xfId="1" applyFont="1" applyFill="1" applyBorder="1" applyAlignment="1">
      <alignment horizontal="left" vertical="center" wrapText="1"/>
    </xf>
    <xf numFmtId="0" fontId="1" fillId="0" borderId="23" xfId="1" applyFont="1" applyFill="1" applyBorder="1" applyAlignment="1">
      <alignment horizontal="left" vertical="center"/>
    </xf>
    <xf numFmtId="0" fontId="4" fillId="5" borderId="13" xfId="1" applyFont="1" applyFill="1" applyBorder="1" applyAlignment="1">
      <alignment horizontal="left" vertical="center"/>
    </xf>
    <xf numFmtId="0" fontId="2" fillId="0" borderId="12" xfId="0" applyFont="1" applyBorder="1" applyAlignment="1">
      <alignment horizontal="left" vertical="top" wrapText="1"/>
    </xf>
    <xf numFmtId="0" fontId="2" fillId="0" borderId="81" xfId="0" applyFont="1" applyBorder="1" applyAlignment="1">
      <alignment horizontal="left" vertical="center" wrapText="1"/>
    </xf>
    <xf numFmtId="0" fontId="3" fillId="0" borderId="12" xfId="0" applyFont="1" applyBorder="1" applyAlignment="1">
      <alignment horizontal="right" vertical="center" wrapText="1"/>
    </xf>
    <xf numFmtId="0" fontId="3" fillId="0" borderId="12" xfId="0" applyFont="1" applyBorder="1" applyAlignment="1">
      <alignment horizontal="right" vertical="center"/>
    </xf>
    <xf numFmtId="0" fontId="3" fillId="0" borderId="12" xfId="0" applyFont="1" applyFill="1" applyBorder="1" applyAlignment="1">
      <alignment horizontal="right" vertical="center"/>
    </xf>
    <xf numFmtId="0" fontId="2" fillId="0" borderId="73" xfId="0" applyFont="1" applyFill="1" applyBorder="1" applyAlignment="1">
      <alignment horizontal="center" vertical="center"/>
    </xf>
    <xf numFmtId="0" fontId="2" fillId="0" borderId="10" xfId="0" applyFont="1" applyBorder="1" applyAlignment="1">
      <alignment horizontal="left" vertical="top" wrapText="1"/>
    </xf>
    <xf numFmtId="0" fontId="2" fillId="0" borderId="79" xfId="0" applyFont="1" applyBorder="1" applyAlignment="1">
      <alignment horizontal="left" vertical="center" wrapText="1"/>
    </xf>
    <xf numFmtId="0" fontId="3" fillId="0" borderId="10" xfId="0" applyFont="1" applyBorder="1" applyAlignment="1">
      <alignment horizontal="right" vertical="center" wrapText="1"/>
    </xf>
    <xf numFmtId="0" fontId="3" fillId="0" borderId="10" xfId="0" applyFont="1" applyBorder="1" applyAlignment="1">
      <alignment horizontal="right" vertical="center"/>
    </xf>
    <xf numFmtId="0" fontId="3" fillId="0" borderId="10" xfId="0" applyFont="1" applyFill="1" applyBorder="1" applyAlignment="1">
      <alignment horizontal="right" vertical="center"/>
    </xf>
    <xf numFmtId="0" fontId="2" fillId="0" borderId="72" xfId="0" applyFont="1" applyFill="1" applyBorder="1" applyAlignment="1">
      <alignment horizontal="center" vertical="center"/>
    </xf>
    <xf numFmtId="0" fontId="2" fillId="0" borderId="5" xfId="1" applyFont="1" applyFill="1" applyBorder="1" applyAlignment="1">
      <alignment horizontal="left" vertical="center" wrapText="1"/>
    </xf>
    <xf numFmtId="0" fontId="1" fillId="10" borderId="0" xfId="1" applyFont="1" applyFill="1" applyAlignment="1">
      <alignment horizontal="center"/>
    </xf>
    <xf numFmtId="0" fontId="1" fillId="10" borderId="0" xfId="1" applyFont="1" applyFill="1" applyBorder="1"/>
    <xf numFmtId="0" fontId="1" fillId="10" borderId="0" xfId="1" applyFont="1" applyFill="1" applyBorder="1" applyAlignment="1">
      <alignment horizontal="center"/>
    </xf>
    <xf numFmtId="2" fontId="1" fillId="10" borderId="0" xfId="1" applyNumberFormat="1" applyFont="1" applyFill="1" applyBorder="1" applyAlignment="1">
      <alignment horizontal="center"/>
    </xf>
    <xf numFmtId="0" fontId="23" fillId="10" borderId="0" xfId="1" applyFont="1" applyFill="1" applyBorder="1" applyAlignment="1">
      <alignment horizontal="center"/>
    </xf>
    <xf numFmtId="2" fontId="8" fillId="0" borderId="73" xfId="1"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0" fontId="2" fillId="0" borderId="0" xfId="1" applyFont="1" applyFill="1" applyBorder="1" applyAlignment="1">
      <alignment horizontal="left" vertical="top" wrapText="1"/>
    </xf>
    <xf numFmtId="0" fontId="2" fillId="0" borderId="49" xfId="1" applyFont="1" applyBorder="1"/>
    <xf numFmtId="0" fontId="3" fillId="0" borderId="10" xfId="1" applyFont="1" applyFill="1" applyBorder="1" applyAlignment="1">
      <alignment horizontal="center" vertical="center"/>
    </xf>
    <xf numFmtId="0" fontId="2" fillId="0" borderId="10" xfId="1" applyFont="1" applyFill="1" applyBorder="1" applyAlignment="1">
      <alignment horizontal="center" vertical="center" wrapText="1"/>
    </xf>
    <xf numFmtId="164" fontId="11" fillId="0" borderId="16" xfId="1" applyNumberFormat="1" applyFont="1" applyFill="1" applyBorder="1" applyAlignment="1">
      <alignment horizontal="center" vertical="center"/>
    </xf>
    <xf numFmtId="0" fontId="5" fillId="0" borderId="0" xfId="0" applyFont="1" applyFill="1" applyBorder="1" applyAlignment="1">
      <alignment wrapText="1"/>
    </xf>
    <xf numFmtId="0" fontId="1" fillId="0" borderId="19" xfId="1" applyFont="1" applyBorder="1" applyAlignment="1">
      <alignment horizontal="left" vertical="center" wrapText="1"/>
    </xf>
    <xf numFmtId="0" fontId="48" fillId="0" borderId="0" xfId="0" applyFont="1" applyFill="1" applyBorder="1" applyAlignment="1">
      <alignment vertical="top"/>
    </xf>
    <xf numFmtId="0" fontId="49" fillId="0" borderId="0" xfId="0" applyFont="1" applyFill="1" applyBorder="1"/>
    <xf numFmtId="0" fontId="2" fillId="0" borderId="5" xfId="1" applyFont="1" applyFill="1" applyBorder="1" applyAlignment="1">
      <alignment horizontal="left" vertical="center" wrapText="1"/>
    </xf>
    <xf numFmtId="0" fontId="12" fillId="0" borderId="0" xfId="0" applyFont="1" applyFill="1"/>
    <xf numFmtId="0" fontId="28" fillId="0" borderId="0" xfId="0" applyFont="1" applyFill="1" applyBorder="1"/>
    <xf numFmtId="0" fontId="28" fillId="0" borderId="0" xfId="0" applyFont="1" applyFill="1"/>
    <xf numFmtId="0" fontId="15" fillId="10" borderId="14" xfId="0" applyFont="1" applyFill="1" applyBorder="1"/>
    <xf numFmtId="0" fontId="15" fillId="10" borderId="62" xfId="0" applyFont="1" applyFill="1" applyBorder="1"/>
    <xf numFmtId="0" fontId="15" fillId="10" borderId="62" xfId="0" applyFont="1" applyFill="1" applyBorder="1" applyAlignment="1">
      <alignment horizontal="center"/>
    </xf>
    <xf numFmtId="0" fontId="1" fillId="10" borderId="0" xfId="0" applyFont="1" applyFill="1" applyBorder="1" applyAlignment="1">
      <alignment horizontal="center"/>
    </xf>
    <xf numFmtId="0" fontId="23" fillId="10" borderId="0" xfId="0" applyFont="1" applyFill="1" applyBorder="1" applyAlignment="1">
      <alignment horizontal="center"/>
    </xf>
    <xf numFmtId="0" fontId="12" fillId="10" borderId="51" xfId="0" applyFont="1" applyFill="1" applyBorder="1" applyAlignment="1">
      <alignment horizontal="center"/>
    </xf>
    <xf numFmtId="2" fontId="2" fillId="0" borderId="66" xfId="1" applyNumberFormat="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35"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53" xfId="1" applyFont="1" applyFill="1" applyBorder="1" applyAlignment="1">
      <alignment horizontal="center" vertical="center"/>
    </xf>
    <xf numFmtId="0" fontId="5" fillId="0" borderId="49" xfId="1" applyFill="1" applyBorder="1"/>
    <xf numFmtId="0" fontId="5" fillId="0" borderId="0" xfId="1" applyFill="1" applyBorder="1" applyAlignment="1"/>
    <xf numFmtId="1" fontId="4" fillId="5" borderId="44" xfId="1" applyNumberFormat="1" applyFont="1" applyFill="1" applyBorder="1" applyAlignment="1">
      <alignment horizontal="center" vertical="center"/>
    </xf>
    <xf numFmtId="0" fontId="5" fillId="0" borderId="0" xfId="0" applyFont="1" applyFill="1" applyBorder="1" applyAlignment="1">
      <alignment wrapText="1"/>
    </xf>
    <xf numFmtId="0" fontId="2" fillId="0" borderId="5" xfId="1" applyFont="1" applyFill="1" applyBorder="1" applyAlignment="1">
      <alignment horizontal="left" vertical="center" wrapText="1"/>
    </xf>
    <xf numFmtId="0" fontId="6" fillId="0" borderId="0" xfId="0" applyFont="1" applyFill="1" applyBorder="1" applyAlignment="1">
      <alignment vertical="top" wrapText="1"/>
    </xf>
    <xf numFmtId="0" fontId="6" fillId="0" borderId="1" xfId="1" applyFont="1" applyBorder="1"/>
    <xf numFmtId="0" fontId="5" fillId="0" borderId="1" xfId="1" applyFill="1" applyBorder="1"/>
    <xf numFmtId="0" fontId="5" fillId="14" borderId="1" xfId="1" applyFill="1" applyBorder="1"/>
    <xf numFmtId="0" fontId="8" fillId="0" borderId="1" xfId="1" applyFont="1" applyFill="1" applyBorder="1"/>
    <xf numFmtId="0" fontId="8" fillId="0" borderId="0" xfId="1" applyFont="1"/>
    <xf numFmtId="0" fontId="5" fillId="0" borderId="45"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45" xfId="1" applyFont="1" applyBorder="1" applyAlignment="1">
      <alignment horizontal="center" vertical="center"/>
    </xf>
    <xf numFmtId="0" fontId="5" fillId="0" borderId="57" xfId="1" applyFont="1" applyBorder="1" applyAlignment="1">
      <alignment horizontal="center" vertical="center"/>
    </xf>
    <xf numFmtId="0" fontId="2" fillId="0" borderId="3" xfId="1" applyFont="1" applyBorder="1" applyAlignment="1">
      <alignment horizontal="center" vertical="center" wrapText="1"/>
    </xf>
    <xf numFmtId="2" fontId="2" fillId="0" borderId="26" xfId="1" applyNumberFormat="1" applyFont="1" applyBorder="1" applyAlignment="1">
      <alignment horizontal="center" vertical="center"/>
    </xf>
    <xf numFmtId="2" fontId="2" fillId="0" borderId="74" xfId="1" applyNumberFormat="1" applyFont="1" applyBorder="1" applyAlignment="1">
      <alignment horizontal="center" vertical="center"/>
    </xf>
    <xf numFmtId="0" fontId="2" fillId="0" borderId="35" xfId="1" applyFont="1" applyBorder="1" applyAlignment="1">
      <alignment horizontal="center" vertical="center"/>
    </xf>
    <xf numFmtId="2" fontId="2" fillId="0" borderId="72" xfId="1" applyNumberFormat="1" applyFont="1" applyBorder="1" applyAlignment="1">
      <alignment horizontal="center"/>
    </xf>
    <xf numFmtId="2" fontId="2" fillId="0" borderId="67" xfId="1" applyNumberFormat="1" applyFont="1" applyBorder="1" applyAlignment="1">
      <alignment horizontal="center"/>
    </xf>
    <xf numFmtId="1" fontId="2" fillId="0" borderId="21" xfId="1" applyNumberFormat="1" applyFont="1" applyBorder="1" applyAlignment="1">
      <alignment horizontal="center" vertical="center"/>
    </xf>
    <xf numFmtId="0" fontId="2" fillId="0" borderId="30" xfId="1" applyFont="1" applyBorder="1" applyAlignment="1">
      <alignment horizontal="center" vertical="center" wrapText="1"/>
    </xf>
    <xf numFmtId="0" fontId="2" fillId="0" borderId="36" xfId="1" applyFont="1" applyBorder="1" applyAlignment="1">
      <alignment horizontal="center" vertical="center" wrapText="1"/>
    </xf>
    <xf numFmtId="2" fontId="2" fillId="0" borderId="65" xfId="1" applyNumberFormat="1" applyFont="1" applyBorder="1" applyAlignment="1">
      <alignment horizontal="center" vertical="center"/>
    </xf>
    <xf numFmtId="2" fontId="2" fillId="0" borderId="65" xfId="1" applyNumberFormat="1" applyFont="1" applyBorder="1" applyAlignment="1">
      <alignment horizontal="center"/>
    </xf>
    <xf numFmtId="2" fontId="2" fillId="0" borderId="4" xfId="1" applyNumberFormat="1" applyFont="1" applyBorder="1" applyAlignment="1">
      <alignment horizontal="center"/>
    </xf>
    <xf numFmtId="2" fontId="2" fillId="0" borderId="37" xfId="1" applyNumberFormat="1" applyFont="1" applyBorder="1" applyAlignment="1">
      <alignment horizontal="center" vertical="center"/>
    </xf>
    <xf numFmtId="2" fontId="2" fillId="0" borderId="68" xfId="1" applyNumberFormat="1" applyFont="1" applyBorder="1" applyAlignment="1">
      <alignment horizontal="center" vertical="center"/>
    </xf>
    <xf numFmtId="0" fontId="2" fillId="0" borderId="53" xfId="1" applyFont="1" applyBorder="1" applyAlignment="1">
      <alignment horizontal="center" vertical="center"/>
    </xf>
    <xf numFmtId="2" fontId="2" fillId="0" borderId="66" xfId="1" applyNumberFormat="1" applyFont="1" applyBorder="1" applyAlignment="1">
      <alignment horizontal="center"/>
    </xf>
    <xf numFmtId="0" fontId="2" fillId="0" borderId="50" xfId="1" applyFont="1" applyBorder="1" applyAlignment="1">
      <alignment horizontal="center" vertical="center"/>
    </xf>
    <xf numFmtId="0" fontId="3" fillId="2" borderId="11" xfId="1" applyFont="1" applyFill="1" applyBorder="1" applyAlignment="1">
      <alignment horizontal="left" vertical="center"/>
    </xf>
    <xf numFmtId="0" fontId="3" fillId="2" borderId="34" xfId="1" applyFont="1" applyFill="1" applyBorder="1" applyAlignment="1">
      <alignment horizontal="center" vertical="center"/>
    </xf>
    <xf numFmtId="0" fontId="2" fillId="2" borderId="27" xfId="1" applyFont="1" applyFill="1" applyBorder="1" applyAlignment="1">
      <alignment horizontal="center" vertical="center"/>
    </xf>
    <xf numFmtId="2" fontId="2" fillId="2" borderId="28" xfId="1" applyNumberFormat="1" applyFont="1" applyFill="1" applyBorder="1" applyAlignment="1">
      <alignment horizontal="center" vertical="center"/>
    </xf>
    <xf numFmtId="0" fontId="2" fillId="2" borderId="11" xfId="1" applyFont="1" applyFill="1" applyBorder="1" applyAlignment="1">
      <alignment horizontal="center" vertical="center"/>
    </xf>
    <xf numFmtId="1" fontId="2" fillId="2" borderId="28" xfId="1" applyNumberFormat="1" applyFont="1" applyFill="1" applyBorder="1" applyAlignment="1">
      <alignment horizontal="center" vertical="center"/>
    </xf>
    <xf numFmtId="0" fontId="11" fillId="0" borderId="30" xfId="1" applyFont="1" applyFill="1" applyBorder="1" applyAlignment="1">
      <alignment horizontal="center" vertical="center"/>
    </xf>
    <xf numFmtId="0" fontId="11" fillId="0" borderId="36" xfId="1" applyFont="1" applyFill="1" applyBorder="1" applyAlignment="1">
      <alignment horizontal="center" vertical="center"/>
    </xf>
    <xf numFmtId="0" fontId="11" fillId="0" borderId="53" xfId="1" applyFont="1" applyFill="1" applyBorder="1" applyAlignment="1">
      <alignment horizontal="center" vertical="center"/>
    </xf>
    <xf numFmtId="2" fontId="2" fillId="0" borderId="0" xfId="1" applyNumberFormat="1" applyFont="1" applyFill="1" applyBorder="1" applyAlignment="1">
      <alignment horizontal="center" vertical="center"/>
    </xf>
    <xf numFmtId="2" fontId="2" fillId="0" borderId="64" xfId="1" applyNumberFormat="1" applyFont="1" applyBorder="1" applyAlignment="1">
      <alignment horizontal="center" vertical="center"/>
    </xf>
    <xf numFmtId="2" fontId="2" fillId="0" borderId="73" xfId="1" applyNumberFormat="1" applyFont="1" applyBorder="1" applyAlignment="1">
      <alignment horizontal="center" vertical="center"/>
    </xf>
    <xf numFmtId="2" fontId="2" fillId="0" borderId="73" xfId="1" applyNumberFormat="1" applyFont="1" applyBorder="1" applyAlignment="1">
      <alignment horizontal="center"/>
    </xf>
    <xf numFmtId="2" fontId="2" fillId="0" borderId="7" xfId="1" applyNumberFormat="1" applyFont="1" applyBorder="1" applyAlignment="1">
      <alignment horizontal="center" vertical="center"/>
    </xf>
    <xf numFmtId="0" fontId="3" fillId="2" borderId="54" xfId="1" applyFont="1" applyFill="1" applyBorder="1" applyAlignment="1">
      <alignment horizontal="left" vertical="center"/>
    </xf>
    <xf numFmtId="0" fontId="3" fillId="2" borderId="11" xfId="1" applyFont="1" applyFill="1" applyBorder="1" applyAlignment="1">
      <alignment horizontal="center" vertical="center"/>
    </xf>
    <xf numFmtId="0" fontId="2" fillId="2" borderId="33" xfId="1" applyFont="1" applyFill="1" applyBorder="1" applyAlignment="1">
      <alignment horizontal="center" vertical="center"/>
    </xf>
    <xf numFmtId="2" fontId="2" fillId="2" borderId="34" xfId="1" applyNumberFormat="1" applyFont="1" applyFill="1" applyBorder="1" applyAlignment="1">
      <alignment horizontal="center" vertical="center"/>
    </xf>
    <xf numFmtId="0" fontId="2" fillId="0" borderId="18" xfId="1" applyFont="1" applyBorder="1" applyAlignment="1">
      <alignment horizontal="center" vertical="center"/>
    </xf>
    <xf numFmtId="2" fontId="2" fillId="0" borderId="30" xfId="1" applyNumberFormat="1" applyFont="1" applyFill="1" applyBorder="1" applyAlignment="1">
      <alignment horizontal="center" vertical="center"/>
    </xf>
    <xf numFmtId="2" fontId="2" fillId="0" borderId="65" xfId="1" applyNumberFormat="1" applyFont="1" applyFill="1" applyBorder="1" applyAlignment="1">
      <alignment horizontal="center" vertical="center"/>
    </xf>
    <xf numFmtId="2" fontId="2" fillId="0" borderId="65" xfId="1" applyNumberFormat="1" applyFont="1" applyFill="1" applyBorder="1" applyAlignment="1">
      <alignment horizontal="center"/>
    </xf>
    <xf numFmtId="0" fontId="2" fillId="0" borderId="18" xfId="1" applyFont="1" applyFill="1" applyBorder="1" applyAlignment="1">
      <alignment horizontal="center" vertical="center"/>
    </xf>
    <xf numFmtId="0" fontId="2" fillId="0" borderId="2" xfId="1" applyFont="1" applyBorder="1" applyAlignment="1">
      <alignment horizontal="center" vertical="center" wrapText="1"/>
    </xf>
    <xf numFmtId="0" fontId="2" fillId="0" borderId="20" xfId="1" applyFont="1" applyFill="1" applyBorder="1" applyAlignment="1">
      <alignment horizontal="center" vertical="center"/>
    </xf>
    <xf numFmtId="0" fontId="50" fillId="5" borderId="38" xfId="1" applyFont="1" applyFill="1" applyBorder="1" applyAlignment="1">
      <alignment horizontal="left" vertical="center"/>
    </xf>
    <xf numFmtId="0" fontId="50" fillId="5" borderId="46" xfId="1" applyFont="1" applyFill="1" applyBorder="1" applyAlignment="1">
      <alignment horizontal="left" vertical="center"/>
    </xf>
    <xf numFmtId="0" fontId="16" fillId="5" borderId="48" xfId="1" applyFont="1" applyFill="1" applyBorder="1" applyAlignment="1">
      <alignment horizontal="center" vertical="center"/>
    </xf>
    <xf numFmtId="2" fontId="16" fillId="5" borderId="44" xfId="1" applyNumberFormat="1" applyFont="1" applyFill="1" applyBorder="1" applyAlignment="1">
      <alignment horizontal="center" vertical="center"/>
    </xf>
    <xf numFmtId="0" fontId="16" fillId="5" borderId="46" xfId="1" applyFont="1" applyFill="1" applyBorder="1" applyAlignment="1">
      <alignment horizontal="center" vertical="center"/>
    </xf>
    <xf numFmtId="0" fontId="2" fillId="0" borderId="38" xfId="1" applyFont="1" applyBorder="1" applyAlignment="1">
      <alignment horizontal="left" vertical="top"/>
    </xf>
    <xf numFmtId="0" fontId="1" fillId="0" borderId="42" xfId="1" applyFont="1" applyBorder="1" applyAlignment="1">
      <alignment horizontal="left" vertical="top"/>
    </xf>
    <xf numFmtId="0" fontId="1" fillId="0" borderId="44" xfId="1" applyFont="1" applyBorder="1" applyAlignment="1">
      <alignment horizontal="left" vertical="top"/>
    </xf>
    <xf numFmtId="0" fontId="1" fillId="0" borderId="0" xfId="1" applyFont="1" applyBorder="1" applyAlignment="1">
      <alignment horizontal="left" vertical="top"/>
    </xf>
    <xf numFmtId="0" fontId="1" fillId="0" borderId="62" xfId="1" applyFont="1" applyBorder="1" applyAlignment="1">
      <alignment horizontal="left" vertical="top"/>
    </xf>
    <xf numFmtId="0" fontId="2" fillId="0" borderId="0" xfId="1" applyFont="1" applyFill="1" applyAlignment="1">
      <alignment vertical="top" wrapText="1"/>
    </xf>
    <xf numFmtId="0" fontId="5" fillId="0" borderId="0" xfId="1" applyFont="1" applyAlignment="1">
      <alignment wrapText="1"/>
    </xf>
    <xf numFmtId="0" fontId="51" fillId="0" borderId="0" xfId="1" applyFont="1" applyFill="1"/>
    <xf numFmtId="0" fontId="2" fillId="0" borderId="0" xfId="1" applyFont="1" applyBorder="1" applyAlignment="1">
      <alignment horizontal="left"/>
    </xf>
    <xf numFmtId="0" fontId="5" fillId="0" borderId="55" xfId="1" applyFont="1" applyBorder="1" applyAlignment="1">
      <alignment horizontal="center" vertical="center" wrapText="1"/>
    </xf>
    <xf numFmtId="1" fontId="2" fillId="0" borderId="36" xfId="1" applyNumberFormat="1" applyFont="1" applyBorder="1" applyAlignment="1">
      <alignment horizontal="center" vertical="center"/>
    </xf>
    <xf numFmtId="1" fontId="2" fillId="0" borderId="6" xfId="1" applyNumberFormat="1" applyFont="1" applyBorder="1" applyAlignment="1">
      <alignment horizontal="center" vertical="center"/>
    </xf>
    <xf numFmtId="1" fontId="2" fillId="0" borderId="37" xfId="1" applyNumberFormat="1" applyFont="1" applyFill="1" applyBorder="1" applyAlignment="1">
      <alignment horizontal="center" vertical="center"/>
    </xf>
    <xf numFmtId="0" fontId="2" fillId="0" borderId="76" xfId="1" applyFont="1" applyBorder="1" applyAlignment="1">
      <alignment horizontal="center" vertical="center" wrapText="1"/>
    </xf>
    <xf numFmtId="0" fontId="2" fillId="0" borderId="81" xfId="1" applyFont="1" applyBorder="1" applyAlignment="1">
      <alignment horizontal="center" vertical="center" wrapText="1"/>
    </xf>
    <xf numFmtId="2" fontId="2" fillId="0" borderId="52" xfId="1" applyNumberFormat="1" applyFont="1" applyBorder="1" applyAlignment="1">
      <alignment horizontal="center" vertical="center"/>
    </xf>
    <xf numFmtId="0" fontId="2" fillId="0" borderId="76" xfId="1" applyFont="1" applyBorder="1" applyAlignment="1">
      <alignment horizontal="center" vertical="center"/>
    </xf>
    <xf numFmtId="0" fontId="2" fillId="0" borderId="81" xfId="1" applyFont="1" applyBorder="1" applyAlignment="1">
      <alignment horizontal="center" vertical="center"/>
    </xf>
    <xf numFmtId="1" fontId="2" fillId="0" borderId="76" xfId="1" applyNumberFormat="1" applyFont="1" applyBorder="1" applyAlignment="1">
      <alignment horizontal="center" vertical="center"/>
    </xf>
    <xf numFmtId="1" fontId="2" fillId="0" borderId="81" xfId="1" applyNumberFormat="1" applyFont="1" applyBorder="1" applyAlignment="1">
      <alignment horizontal="center" vertical="center"/>
    </xf>
    <xf numFmtId="1" fontId="2" fillId="0" borderId="16" xfId="1" applyNumberFormat="1" applyFont="1" applyBorder="1" applyAlignment="1">
      <alignment horizontal="center" vertical="center"/>
    </xf>
    <xf numFmtId="1" fontId="2" fillId="0" borderId="2" xfId="1" applyNumberFormat="1" applyFont="1" applyBorder="1" applyAlignment="1">
      <alignment horizontal="center" vertical="center"/>
    </xf>
    <xf numFmtId="1" fontId="2" fillId="0" borderId="21" xfId="1" applyNumberFormat="1" applyFont="1" applyFill="1" applyBorder="1" applyAlignment="1">
      <alignment horizontal="center" vertical="center"/>
    </xf>
    <xf numFmtId="2" fontId="2" fillId="0" borderId="69" xfId="1" applyNumberFormat="1" applyFont="1" applyBorder="1" applyAlignment="1">
      <alignment horizontal="center" vertical="center"/>
    </xf>
    <xf numFmtId="2" fontId="2" fillId="0" borderId="82" xfId="1" applyNumberFormat="1" applyFont="1" applyBorder="1" applyAlignment="1">
      <alignment horizontal="center" vertical="center"/>
    </xf>
    <xf numFmtId="1" fontId="2" fillId="0" borderId="17" xfId="1" applyNumberFormat="1" applyFont="1" applyBorder="1" applyAlignment="1">
      <alignment horizontal="center" vertical="center"/>
    </xf>
    <xf numFmtId="1" fontId="2" fillId="0" borderId="20" xfId="1" applyNumberFormat="1" applyFont="1" applyBorder="1" applyAlignment="1">
      <alignment horizontal="center" vertical="center"/>
    </xf>
    <xf numFmtId="2" fontId="2" fillId="9" borderId="71" xfId="1" applyNumberFormat="1" applyFont="1" applyFill="1" applyBorder="1" applyAlignment="1">
      <alignment horizontal="center" vertical="center"/>
    </xf>
    <xf numFmtId="2" fontId="2" fillId="2" borderId="71" xfId="1" applyNumberFormat="1" applyFont="1" applyFill="1" applyBorder="1" applyAlignment="1">
      <alignment horizontal="center" vertical="center"/>
    </xf>
    <xf numFmtId="2" fontId="2" fillId="2" borderId="85" xfId="1" applyNumberFormat="1" applyFont="1" applyFill="1" applyBorder="1" applyAlignment="1">
      <alignment horizontal="center" vertical="center"/>
    </xf>
    <xf numFmtId="1" fontId="2" fillId="2" borderId="27" xfId="1" applyNumberFormat="1" applyFont="1" applyFill="1" applyBorder="1" applyAlignment="1">
      <alignment horizontal="center" vertical="center"/>
    </xf>
    <xf numFmtId="1" fontId="2" fillId="2" borderId="33" xfId="1" applyNumberFormat="1" applyFont="1" applyFill="1" applyBorder="1" applyAlignment="1">
      <alignment horizontal="center" vertical="center"/>
    </xf>
    <xf numFmtId="1" fontId="2" fillId="9" borderId="29" xfId="1" applyNumberFormat="1" applyFont="1" applyFill="1" applyBorder="1" applyAlignment="1">
      <alignment horizontal="center" vertical="center"/>
    </xf>
    <xf numFmtId="0" fontId="11" fillId="0" borderId="53" xfId="1" applyFont="1" applyFill="1" applyBorder="1" applyAlignment="1">
      <alignment horizontal="left" vertical="center" wrapText="1"/>
    </xf>
    <xf numFmtId="0" fontId="11" fillId="0" borderId="6" xfId="1" applyFont="1" applyFill="1" applyBorder="1" applyAlignment="1">
      <alignment horizontal="center" vertical="center"/>
    </xf>
    <xf numFmtId="0" fontId="15" fillId="0" borderId="0" xfId="1" applyFont="1" applyFill="1" applyBorder="1" applyAlignment="1">
      <alignment horizontal="left" vertical="center"/>
    </xf>
    <xf numFmtId="0" fontId="1" fillId="0" borderId="0" xfId="1" applyFont="1" applyFill="1" applyBorder="1" applyAlignment="1">
      <alignment horizontal="center" vertical="center"/>
    </xf>
    <xf numFmtId="2" fontId="1" fillId="0" borderId="0" xfId="1" applyNumberFormat="1" applyFont="1" applyFill="1" applyBorder="1" applyAlignment="1">
      <alignment horizontal="center" vertical="center"/>
    </xf>
    <xf numFmtId="1" fontId="1" fillId="0" borderId="0" xfId="1" applyNumberFormat="1" applyFont="1" applyFill="1" applyBorder="1" applyAlignment="1">
      <alignment horizontal="center" vertical="center"/>
    </xf>
    <xf numFmtId="0" fontId="5" fillId="0" borderId="0" xfId="1" applyFont="1" applyFill="1" applyBorder="1" applyAlignment="1">
      <alignment horizontal="left" vertical="center"/>
    </xf>
    <xf numFmtId="2" fontId="2" fillId="0" borderId="67" xfId="1" applyNumberFormat="1" applyFont="1" applyBorder="1" applyAlignment="1">
      <alignment horizontal="center" vertical="center"/>
    </xf>
    <xf numFmtId="2" fontId="2" fillId="0" borderId="72" xfId="1" applyNumberFormat="1" applyFont="1" applyBorder="1" applyAlignment="1">
      <alignment horizontal="center" vertical="center"/>
    </xf>
    <xf numFmtId="1" fontId="2" fillId="0" borderId="25" xfId="1" applyNumberFormat="1" applyFont="1" applyBorder="1" applyAlignment="1">
      <alignment horizontal="center" vertical="center"/>
    </xf>
    <xf numFmtId="1" fontId="2" fillId="0" borderId="26" xfId="1" applyNumberFormat="1" applyFont="1" applyFill="1" applyBorder="1" applyAlignment="1">
      <alignment horizontal="center" vertical="center"/>
    </xf>
    <xf numFmtId="2" fontId="2" fillId="9" borderId="70" xfId="1" applyNumberFormat="1" applyFont="1" applyFill="1" applyBorder="1" applyAlignment="1">
      <alignment horizontal="center" vertical="center"/>
    </xf>
    <xf numFmtId="1" fontId="2" fillId="0" borderId="36" xfId="1" applyNumberFormat="1" applyFont="1" applyFill="1" applyBorder="1" applyAlignment="1">
      <alignment horizontal="center" vertical="center"/>
    </xf>
    <xf numFmtId="0" fontId="1" fillId="0" borderId="0" xfId="1" applyFont="1" applyFill="1" applyBorder="1"/>
    <xf numFmtId="0" fontId="2" fillId="0" borderId="17"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55" xfId="1" applyFont="1" applyFill="1" applyBorder="1" applyAlignment="1">
      <alignment horizontal="center" vertical="center"/>
    </xf>
    <xf numFmtId="2" fontId="38" fillId="8" borderId="4" xfId="1" applyNumberFormat="1" applyFont="1" applyFill="1" applyBorder="1" applyAlignment="1">
      <alignment horizontal="center" vertical="center"/>
    </xf>
    <xf numFmtId="2" fontId="17" fillId="5" borderId="57" xfId="1" applyNumberFormat="1" applyFont="1" applyFill="1" applyBorder="1" applyAlignment="1">
      <alignment horizontal="center" vertical="center"/>
    </xf>
    <xf numFmtId="0" fontId="4" fillId="5" borderId="45" xfId="1" applyFont="1" applyFill="1" applyBorder="1" applyAlignment="1">
      <alignment horizontal="center" vertical="center"/>
    </xf>
    <xf numFmtId="1" fontId="38" fillId="8" borderId="37" xfId="1" applyNumberFormat="1" applyFont="1" applyFill="1" applyBorder="1" applyAlignment="1">
      <alignment horizontal="center" vertical="center"/>
    </xf>
    <xf numFmtId="0" fontId="2" fillId="0" borderId="0" xfId="1" applyFont="1" applyFill="1" applyBorder="1" applyAlignment="1">
      <alignment horizontal="left" vertical="center"/>
    </xf>
    <xf numFmtId="0" fontId="2" fillId="0" borderId="0" xfId="1" applyFont="1" applyBorder="1" applyAlignment="1">
      <alignment horizontal="left" vertical="top"/>
    </xf>
    <xf numFmtId="0" fontId="11" fillId="0" borderId="0" xfId="1" applyFont="1" applyFill="1" applyAlignment="1">
      <alignment vertical="center"/>
    </xf>
    <xf numFmtId="0" fontId="3" fillId="0" borderId="4" xfId="1" applyFont="1" applyBorder="1" applyAlignment="1">
      <alignment horizontal="center" vertical="center" wrapText="1"/>
    </xf>
    <xf numFmtId="0" fontId="3" fillId="0" borderId="65" xfId="1" applyFont="1" applyBorder="1" applyAlignment="1">
      <alignment horizontal="center" vertical="center"/>
    </xf>
    <xf numFmtId="0" fontId="3" fillId="4" borderId="1" xfId="1" applyFont="1" applyFill="1" applyBorder="1" applyAlignment="1">
      <alignment horizontal="center" vertical="center"/>
    </xf>
    <xf numFmtId="0" fontId="3" fillId="4" borderId="2" xfId="1" applyFont="1" applyFill="1" applyBorder="1" applyAlignment="1">
      <alignment horizontal="center" vertical="center"/>
    </xf>
    <xf numFmtId="0" fontId="3" fillId="0" borderId="1" xfId="1" applyFont="1" applyBorder="1" applyAlignment="1">
      <alignment horizontal="center" vertical="center"/>
    </xf>
    <xf numFmtId="0" fontId="3" fillId="2" borderId="2" xfId="1" applyFont="1" applyFill="1" applyBorder="1" applyAlignment="1">
      <alignment horizontal="center" vertical="center"/>
    </xf>
    <xf numFmtId="0" fontId="4" fillId="5" borderId="1" xfId="1" applyFont="1" applyFill="1" applyBorder="1" applyAlignment="1">
      <alignment horizontal="center" vertical="center"/>
    </xf>
    <xf numFmtId="0" fontId="4" fillId="5" borderId="77" xfId="1" applyFont="1" applyFill="1" applyBorder="1" applyAlignment="1">
      <alignment horizontal="center" vertical="center"/>
    </xf>
    <xf numFmtId="0" fontId="9" fillId="0" borderId="1" xfId="1" applyFont="1" applyFill="1" applyBorder="1" applyAlignment="1">
      <alignment horizontal="center" vertical="center"/>
    </xf>
    <xf numFmtId="0" fontId="11" fillId="0" borderId="1" xfId="1" applyFont="1" applyFill="1" applyBorder="1" applyAlignment="1">
      <alignment horizontal="center" vertical="center"/>
    </xf>
    <xf numFmtId="0" fontId="4" fillId="5" borderId="70" xfId="1" applyFont="1" applyFill="1" applyBorder="1" applyAlignment="1">
      <alignment horizontal="center" vertical="center"/>
    </xf>
    <xf numFmtId="0" fontId="4" fillId="5" borderId="78" xfId="1" applyFont="1" applyFill="1" applyBorder="1" applyAlignment="1">
      <alignment horizontal="center" vertical="center"/>
    </xf>
    <xf numFmtId="0" fontId="2" fillId="0" borderId="2" xfId="1" applyFont="1" applyBorder="1" applyAlignment="1">
      <alignment horizontal="left" vertical="center" wrapText="1"/>
    </xf>
    <xf numFmtId="0" fontId="3" fillId="0" borderId="1" xfId="1" applyFont="1" applyBorder="1" applyAlignment="1">
      <alignment horizontal="center" vertical="center" wrapText="1"/>
    </xf>
    <xf numFmtId="0" fontId="2" fillId="0" borderId="8" xfId="1" applyFont="1" applyFill="1" applyBorder="1" applyAlignment="1">
      <alignment horizontal="left" vertical="top" wrapText="1"/>
    </xf>
    <xf numFmtId="0" fontId="2" fillId="0" borderId="2" xfId="1" applyFont="1" applyBorder="1" applyAlignment="1">
      <alignment horizontal="left" vertical="center"/>
    </xf>
    <xf numFmtId="0" fontId="2" fillId="0" borderId="20" xfId="1" applyFont="1" applyBorder="1" applyAlignment="1">
      <alignment horizontal="left" vertical="center"/>
    </xf>
    <xf numFmtId="0" fontId="3" fillId="2" borderId="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64" xfId="1" applyFont="1" applyFill="1" applyBorder="1" applyAlignment="1">
      <alignment horizontal="center" vertical="center"/>
    </xf>
    <xf numFmtId="0" fontId="2" fillId="0" borderId="25" xfId="1" applyFont="1" applyBorder="1" applyAlignment="1">
      <alignment horizontal="left" vertical="center"/>
    </xf>
    <xf numFmtId="0" fontId="3" fillId="0" borderId="67" xfId="1" applyFont="1" applyBorder="1" applyAlignment="1">
      <alignment horizontal="center" vertical="center"/>
    </xf>
    <xf numFmtId="0" fontId="2" fillId="0" borderId="31" xfId="1" applyFont="1" applyBorder="1" applyAlignment="1">
      <alignment horizontal="center" vertical="center"/>
    </xf>
    <xf numFmtId="0" fontId="3" fillId="0" borderId="72" xfId="1" applyFont="1" applyBorder="1" applyAlignment="1">
      <alignment horizontal="center" vertical="center"/>
    </xf>
    <xf numFmtId="0" fontId="2" fillId="0" borderId="36" xfId="1" applyFont="1" applyBorder="1" applyAlignment="1">
      <alignment horizontal="left" vertical="center"/>
    </xf>
    <xf numFmtId="0" fontId="3" fillId="0" borderId="4" xfId="1" applyFont="1" applyBorder="1" applyAlignment="1">
      <alignment horizontal="center" vertical="center"/>
    </xf>
    <xf numFmtId="0" fontId="2" fillId="0" borderId="16" xfId="1" applyFont="1" applyFill="1" applyBorder="1" applyAlignment="1">
      <alignment horizontal="left" vertical="center"/>
    </xf>
    <xf numFmtId="0" fontId="3" fillId="0" borderId="1"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63" xfId="1" applyFont="1" applyFill="1" applyBorder="1" applyAlignment="1">
      <alignment horizontal="center" vertical="center"/>
    </xf>
    <xf numFmtId="0" fontId="9" fillId="7" borderId="48" xfId="1" applyFont="1" applyFill="1" applyBorder="1" applyAlignment="1">
      <alignment horizontal="center" vertical="center"/>
    </xf>
    <xf numFmtId="0" fontId="9" fillId="6" borderId="48" xfId="1" applyFont="1" applyFill="1" applyBorder="1" applyAlignment="1">
      <alignment horizontal="center" vertical="center"/>
    </xf>
    <xf numFmtId="0" fontId="9" fillId="7" borderId="71" xfId="1" applyFont="1" applyFill="1" applyBorder="1" applyAlignment="1">
      <alignment horizontal="center" vertical="center"/>
    </xf>
    <xf numFmtId="0" fontId="1" fillId="0" borderId="53" xfId="1" applyFont="1" applyBorder="1" applyAlignment="1">
      <alignment horizontal="left" vertical="center" wrapText="1"/>
    </xf>
    <xf numFmtId="0" fontId="15" fillId="0" borderId="18" xfId="1" applyFont="1" applyBorder="1" applyAlignment="1">
      <alignment horizontal="center" vertical="center" wrapText="1"/>
    </xf>
    <xf numFmtId="0" fontId="15" fillId="0" borderId="4" xfId="1" applyFont="1" applyBorder="1" applyAlignment="1">
      <alignment horizontal="center" vertical="center"/>
    </xf>
    <xf numFmtId="0" fontId="1" fillId="0" borderId="66" xfId="1" applyFont="1" applyBorder="1" applyAlignment="1">
      <alignment horizontal="center" vertical="center"/>
    </xf>
    <xf numFmtId="0" fontId="15" fillId="0" borderId="37" xfId="1" applyFont="1" applyBorder="1" applyAlignment="1">
      <alignment horizontal="center" vertical="center"/>
    </xf>
    <xf numFmtId="0" fontId="15" fillId="4" borderId="2" xfId="1" applyFont="1" applyFill="1" applyBorder="1" applyAlignment="1">
      <alignment horizontal="center" vertical="center"/>
    </xf>
    <xf numFmtId="0" fontId="1" fillId="4" borderId="66" xfId="1" applyFont="1" applyFill="1" applyBorder="1" applyAlignment="1">
      <alignment horizontal="center" vertical="center"/>
    </xf>
    <xf numFmtId="0" fontId="1" fillId="2" borderId="66" xfId="1" applyFont="1" applyFill="1" applyBorder="1" applyAlignment="1">
      <alignment horizontal="center" vertical="center"/>
    </xf>
    <xf numFmtId="0" fontId="16" fillId="5" borderId="1" xfId="1" applyFont="1" applyFill="1" applyBorder="1" applyAlignment="1">
      <alignment horizontal="center" vertical="center"/>
    </xf>
    <xf numFmtId="0" fontId="12" fillId="0" borderId="19" xfId="1" applyFont="1" applyFill="1" applyBorder="1" applyAlignment="1">
      <alignment horizontal="left" vertical="center" wrapText="1"/>
    </xf>
    <xf numFmtId="0" fontId="1" fillId="0" borderId="6" xfId="1" applyFont="1" applyBorder="1" applyAlignment="1">
      <alignment horizontal="center" vertical="center" wrapText="1"/>
    </xf>
    <xf numFmtId="0" fontId="15" fillId="0" borderId="4" xfId="1" applyFont="1" applyBorder="1" applyAlignment="1">
      <alignment horizontal="center" vertical="center" wrapText="1"/>
    </xf>
    <xf numFmtId="0" fontId="1" fillId="0" borderId="66" xfId="1" applyFont="1" applyBorder="1" applyAlignment="1">
      <alignment horizontal="center" vertical="center" wrapText="1"/>
    </xf>
    <xf numFmtId="0" fontId="15" fillId="0" borderId="37" xfId="1" applyFont="1" applyBorder="1" applyAlignment="1">
      <alignment horizontal="center" vertical="center" wrapText="1"/>
    </xf>
    <xf numFmtId="0" fontId="16" fillId="5" borderId="70" xfId="1" applyFont="1" applyFill="1" applyBorder="1" applyAlignment="1">
      <alignment horizontal="center" vertical="center"/>
    </xf>
    <xf numFmtId="0" fontId="16" fillId="5" borderId="28" xfId="1" applyFont="1" applyFill="1" applyBorder="1" applyAlignment="1">
      <alignment horizontal="center" vertical="center"/>
    </xf>
    <xf numFmtId="0" fontId="2" fillId="3" borderId="0" xfId="1" applyFont="1" applyFill="1" applyBorder="1" applyAlignment="1">
      <alignment horizontal="center" vertical="center"/>
    </xf>
    <xf numFmtId="0" fontId="1" fillId="3" borderId="0" xfId="1" applyFont="1" applyFill="1" applyBorder="1"/>
    <xf numFmtId="0" fontId="5" fillId="3" borderId="0" xfId="1" applyFont="1" applyFill="1" applyBorder="1" applyAlignment="1">
      <alignment horizontal="lef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3" fillId="3" borderId="0" xfId="1" applyFont="1" applyFill="1" applyBorder="1" applyAlignment="1">
      <alignment horizontal="center" vertical="center"/>
    </xf>
    <xf numFmtId="0" fontId="2" fillId="3" borderId="0" xfId="1" applyFont="1" applyFill="1" applyBorder="1" applyAlignment="1">
      <alignment horizontal="center"/>
    </xf>
    <xf numFmtId="0" fontId="15" fillId="3" borderId="0" xfId="1" applyFont="1" applyFill="1" applyBorder="1" applyAlignment="1">
      <alignment horizontal="center" vertical="center"/>
    </xf>
    <xf numFmtId="0" fontId="1" fillId="3" borderId="0" xfId="1" applyFont="1" applyFill="1" applyBorder="1" applyAlignment="1">
      <alignment horizontal="center"/>
    </xf>
    <xf numFmtId="0" fontId="16" fillId="5" borderId="49" xfId="1" applyFont="1" applyFill="1" applyBorder="1" applyAlignment="1">
      <alignment horizontal="left" vertical="center" wrapText="1"/>
    </xf>
    <xf numFmtId="0" fontId="16" fillId="5" borderId="12" xfId="1" applyFont="1" applyFill="1" applyBorder="1" applyAlignment="1">
      <alignment horizontal="center" vertical="center"/>
    </xf>
    <xf numFmtId="0" fontId="16" fillId="5" borderId="0" xfId="1" applyFont="1" applyFill="1" applyBorder="1" applyAlignment="1">
      <alignment horizontal="center" vertical="center"/>
    </xf>
    <xf numFmtId="0" fontId="16" fillId="5" borderId="69" xfId="1" applyFont="1" applyFill="1" applyBorder="1" applyAlignment="1">
      <alignment horizontal="center"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15" fillId="0" borderId="18" xfId="1" applyFont="1" applyBorder="1" applyAlignment="1">
      <alignment horizontal="center" vertical="center"/>
    </xf>
    <xf numFmtId="0" fontId="1" fillId="0" borderId="65" xfId="1" applyFont="1" applyBorder="1" applyAlignment="1">
      <alignment horizontal="center" vertical="center"/>
    </xf>
    <xf numFmtId="0" fontId="1" fillId="2" borderId="8" xfId="1" applyFont="1" applyFill="1" applyBorder="1" applyAlignment="1">
      <alignment horizontal="left" vertical="center"/>
    </xf>
    <xf numFmtId="0" fontId="15" fillId="2" borderId="2" xfId="1" applyFont="1" applyFill="1" applyBorder="1" applyAlignment="1">
      <alignment horizontal="center" vertical="center"/>
    </xf>
    <xf numFmtId="0" fontId="1" fillId="2" borderId="19" xfId="1" applyFont="1" applyFill="1" applyBorder="1" applyAlignment="1">
      <alignment horizontal="left" vertical="center"/>
    </xf>
    <xf numFmtId="0" fontId="16" fillId="5" borderId="19" xfId="1" applyFont="1" applyFill="1" applyBorder="1" applyAlignment="1">
      <alignment horizontal="left" vertical="center"/>
    </xf>
    <xf numFmtId="0" fontId="19" fillId="6" borderId="40" xfId="1" applyFont="1" applyFill="1" applyBorder="1" applyAlignment="1">
      <alignment horizontal="left" vertical="center"/>
    </xf>
    <xf numFmtId="0" fontId="19" fillId="7" borderId="70" xfId="1" applyFont="1" applyFill="1" applyBorder="1" applyAlignment="1">
      <alignment horizontal="center" vertical="center"/>
    </xf>
    <xf numFmtId="0" fontId="20" fillId="6" borderId="70" xfId="1" applyFont="1" applyFill="1" applyBorder="1" applyAlignment="1">
      <alignment horizontal="center" vertical="center"/>
    </xf>
    <xf numFmtId="0" fontId="20" fillId="7" borderId="71" xfId="1" applyFont="1" applyFill="1" applyBorder="1" applyAlignment="1">
      <alignment horizontal="center" vertical="center"/>
    </xf>
    <xf numFmtId="0" fontId="2" fillId="0" borderId="5" xfId="1" applyFont="1" applyFill="1" applyBorder="1" applyAlignment="1">
      <alignment horizontal="left" vertical="center" wrapText="1"/>
    </xf>
    <xf numFmtId="0" fontId="1" fillId="0" borderId="8" xfId="0" applyFont="1" applyBorder="1" applyAlignment="1">
      <alignment horizontal="left" wrapText="1"/>
    </xf>
    <xf numFmtId="0" fontId="15" fillId="2" borderId="19" xfId="0" applyFont="1" applyFill="1" applyBorder="1" applyAlignment="1">
      <alignment horizontal="center" vertical="center" wrapText="1"/>
    </xf>
    <xf numFmtId="0" fontId="12" fillId="0" borderId="0" xfId="0" applyFont="1" applyFill="1" applyBorder="1" applyAlignment="1">
      <alignment horizontal="center"/>
    </xf>
    <xf numFmtId="0" fontId="52" fillId="0" borderId="0" xfId="0" applyFont="1" applyFill="1" applyBorder="1"/>
    <xf numFmtId="0" fontId="2" fillId="0" borderId="5" xfId="1" applyFont="1" applyFill="1" applyBorder="1" applyAlignment="1">
      <alignment horizontal="left" vertical="center" wrapText="1"/>
    </xf>
    <xf numFmtId="0" fontId="5" fillId="0" borderId="0" xfId="1" applyFill="1" applyAlignment="1">
      <alignment horizontal="left" vertical="top" wrapText="1"/>
    </xf>
    <xf numFmtId="0" fontId="39" fillId="0" borderId="0" xfId="1" applyFont="1" applyFill="1" applyAlignment="1">
      <alignment horizontal="left" vertical="top" wrapText="1"/>
    </xf>
    <xf numFmtId="0" fontId="1" fillId="10" borderId="14" xfId="1" applyFont="1" applyFill="1" applyBorder="1" applyAlignment="1">
      <alignment vertical="center"/>
    </xf>
    <xf numFmtId="0" fontId="1" fillId="10" borderId="62" xfId="1" applyFont="1" applyFill="1" applyBorder="1"/>
    <xf numFmtId="0" fontId="1" fillId="10" borderId="62" xfId="1" applyFont="1" applyFill="1" applyBorder="1" applyAlignment="1">
      <alignment horizontal="center"/>
    </xf>
    <xf numFmtId="0" fontId="1" fillId="10" borderId="24" xfId="1" applyFont="1" applyFill="1" applyBorder="1" applyAlignment="1">
      <alignment horizontal="center"/>
    </xf>
    <xf numFmtId="0" fontId="1" fillId="10" borderId="49" xfId="1" applyFont="1" applyFill="1" applyBorder="1" applyAlignment="1">
      <alignment vertical="center"/>
    </xf>
    <xf numFmtId="0" fontId="1" fillId="10" borderId="0" xfId="1" applyFont="1" applyFill="1" applyBorder="1" applyAlignment="1">
      <alignment vertical="center"/>
    </xf>
    <xf numFmtId="0" fontId="1" fillId="10" borderId="0" xfId="1" applyFont="1" applyFill="1" applyBorder="1" applyAlignment="1">
      <alignment horizontal="center" vertical="center"/>
    </xf>
    <xf numFmtId="0" fontId="1" fillId="10" borderId="64" xfId="1" applyFont="1" applyFill="1" applyBorder="1" applyAlignment="1">
      <alignment horizontal="center" vertical="center"/>
    </xf>
    <xf numFmtId="0" fontId="1" fillId="10" borderId="49" xfId="1" applyFont="1" applyFill="1" applyBorder="1"/>
    <xf numFmtId="0" fontId="24" fillId="10" borderId="0" xfId="1" applyFont="1" applyFill="1" applyBorder="1" applyAlignment="1">
      <alignment horizontal="center"/>
    </xf>
    <xf numFmtId="0" fontId="12" fillId="10" borderId="0" xfId="1" applyFont="1" applyFill="1" applyBorder="1" applyAlignment="1">
      <alignment horizontal="center"/>
    </xf>
    <xf numFmtId="0" fontId="1" fillId="10" borderId="64" xfId="1" applyFont="1" applyFill="1" applyBorder="1" applyAlignment="1">
      <alignment horizontal="center"/>
    </xf>
    <xf numFmtId="0" fontId="1" fillId="10" borderId="15" xfId="1" applyFont="1" applyFill="1" applyBorder="1"/>
    <xf numFmtId="0" fontId="1" fillId="10" borderId="51" xfId="1" applyFont="1" applyFill="1" applyBorder="1"/>
    <xf numFmtId="2" fontId="1" fillId="10" borderId="51" xfId="1" applyNumberFormat="1" applyFont="1" applyFill="1" applyBorder="1" applyAlignment="1">
      <alignment horizontal="center"/>
    </xf>
    <xf numFmtId="0" fontId="1" fillId="10" borderId="51" xfId="1" applyFont="1" applyFill="1" applyBorder="1" applyAlignment="1">
      <alignment horizontal="center"/>
    </xf>
    <xf numFmtId="0" fontId="12" fillId="10" borderId="51" xfId="1" applyFont="1" applyFill="1" applyBorder="1" applyAlignment="1">
      <alignment horizontal="center"/>
    </xf>
    <xf numFmtId="0" fontId="1" fillId="10" borderId="29" xfId="1" applyFont="1" applyFill="1" applyBorder="1" applyAlignment="1">
      <alignment horizontal="center"/>
    </xf>
    <xf numFmtId="0" fontId="1" fillId="0" borderId="19" xfId="1" applyFont="1" applyFill="1" applyBorder="1" applyAlignment="1">
      <alignment horizontal="left" vertical="center"/>
    </xf>
    <xf numFmtId="0" fontId="8" fillId="0" borderId="5" xfId="1" applyFont="1" applyFill="1" applyBorder="1" applyAlignment="1">
      <alignment horizontal="left" vertical="center"/>
    </xf>
    <xf numFmtId="49" fontId="1" fillId="0" borderId="8" xfId="1" applyNumberFormat="1" applyFont="1" applyFill="1" applyBorder="1" applyAlignment="1">
      <alignment horizontal="left" vertical="center" wrapText="1"/>
    </xf>
    <xf numFmtId="0" fontId="1" fillId="0" borderId="8" xfId="1" applyFont="1" applyFill="1" applyBorder="1" applyAlignment="1">
      <alignment horizontal="left" vertical="center" wrapText="1"/>
    </xf>
    <xf numFmtId="0" fontId="1" fillId="0" borderId="18" xfId="1" applyFont="1" applyFill="1" applyBorder="1" applyAlignment="1">
      <alignment horizontal="left" vertical="center"/>
    </xf>
    <xf numFmtId="0" fontId="1" fillId="0" borderId="12" xfId="0" applyFont="1" applyFill="1" applyBorder="1" applyAlignment="1">
      <alignment horizontal="left" vertical="center" wrapText="1"/>
    </xf>
    <xf numFmtId="0" fontId="8" fillId="0" borderId="50" xfId="1" applyFont="1" applyFill="1" applyBorder="1" applyAlignment="1">
      <alignment horizontal="left" vertical="center"/>
    </xf>
    <xf numFmtId="49" fontId="1" fillId="0" borderId="5" xfId="1" applyNumberFormat="1" applyFont="1" applyFill="1" applyBorder="1" applyAlignment="1">
      <alignment horizontal="left" vertical="center" wrapText="1"/>
    </xf>
    <xf numFmtId="0" fontId="1" fillId="0" borderId="53" xfId="1" applyFont="1" applyFill="1" applyBorder="1" applyAlignment="1">
      <alignment horizontal="left" vertical="center" wrapText="1"/>
    </xf>
    <xf numFmtId="0" fontId="1" fillId="0" borderId="50" xfId="1" applyFont="1" applyFill="1" applyBorder="1" applyAlignment="1">
      <alignment horizontal="left" vertical="center" wrapText="1"/>
    </xf>
    <xf numFmtId="0" fontId="5" fillId="0" borderId="53" xfId="1" applyFont="1" applyFill="1" applyBorder="1" applyAlignment="1">
      <alignment horizontal="left" vertical="center" wrapText="1"/>
    </xf>
    <xf numFmtId="0" fontId="1" fillId="0" borderId="19" xfId="1" applyFont="1" applyFill="1" applyBorder="1" applyAlignment="1">
      <alignment horizontal="left" vertical="center"/>
    </xf>
    <xf numFmtId="0" fontId="2" fillId="0" borderId="5" xfId="1" applyFont="1" applyFill="1" applyBorder="1" applyAlignment="1">
      <alignment horizontal="left" vertical="center" wrapText="1"/>
    </xf>
    <xf numFmtId="0" fontId="5" fillId="0" borderId="1" xfId="1" applyFill="1" applyBorder="1" applyAlignment="1">
      <alignment wrapText="1"/>
    </xf>
    <xf numFmtId="0" fontId="2" fillId="0" borderId="5" xfId="1" applyFont="1" applyFill="1" applyBorder="1" applyAlignment="1">
      <alignment horizontal="left" vertical="center" wrapText="1"/>
    </xf>
    <xf numFmtId="0" fontId="5" fillId="0" borderId="0" xfId="0" applyFont="1" applyFill="1" applyBorder="1" applyAlignment="1">
      <alignment wrapText="1"/>
    </xf>
    <xf numFmtId="0" fontId="2" fillId="0" borderId="9" xfId="1" applyFont="1" applyBorder="1" applyAlignment="1">
      <alignment horizontal="center" vertical="center"/>
    </xf>
    <xf numFmtId="0" fontId="2" fillId="0" borderId="13" xfId="1" applyFont="1" applyBorder="1" applyAlignment="1">
      <alignment horizontal="left" vertical="center"/>
    </xf>
    <xf numFmtId="0" fontId="5" fillId="0" borderId="0" xfId="1" applyFont="1" applyFill="1" applyBorder="1" applyAlignment="1">
      <alignment horizontal="center" vertical="center"/>
    </xf>
    <xf numFmtId="0" fontId="3" fillId="0" borderId="0" xfId="1" applyFont="1" applyAlignment="1">
      <alignment horizontal="left"/>
    </xf>
    <xf numFmtId="0" fontId="2" fillId="0" borderId="5" xfId="1" applyFont="1" applyFill="1" applyBorder="1" applyAlignment="1">
      <alignment horizontal="left" vertical="center" wrapText="1"/>
    </xf>
    <xf numFmtId="0" fontId="2" fillId="0" borderId="3" xfId="1" applyFont="1" applyFill="1" applyBorder="1" applyAlignment="1">
      <alignment horizontal="left" vertical="center" wrapText="1"/>
    </xf>
    <xf numFmtId="0" fontId="3" fillId="0" borderId="12" xfId="1" applyFont="1" applyBorder="1" applyAlignment="1">
      <alignment horizontal="center" vertical="center"/>
    </xf>
    <xf numFmtId="0" fontId="8" fillId="0" borderId="0" xfId="1" applyFont="1" applyFill="1" applyBorder="1" applyAlignment="1">
      <alignment horizontal="center" vertical="center"/>
    </xf>
    <xf numFmtId="0" fontId="5" fillId="0" borderId="0" xfId="1" applyFill="1" applyAlignment="1">
      <alignment wrapText="1"/>
    </xf>
    <xf numFmtId="0" fontId="2" fillId="0" borderId="15" xfId="1" applyFont="1" applyBorder="1" applyAlignment="1">
      <alignment horizontal="left" vertical="center"/>
    </xf>
    <xf numFmtId="0" fontId="2" fillId="0" borderId="13" xfId="1" applyFont="1" applyBorder="1" applyAlignment="1">
      <alignment horizontal="left" vertical="center"/>
    </xf>
    <xf numFmtId="0" fontId="5" fillId="0" borderId="0" xfId="1" applyFont="1" applyFill="1" applyBorder="1" applyAlignment="1">
      <alignment horizontal="center" vertical="center"/>
    </xf>
    <xf numFmtId="0" fontId="3" fillId="0" borderId="0" xfId="1" applyFont="1" applyAlignment="1">
      <alignment horizontal="left"/>
    </xf>
    <xf numFmtId="0" fontId="2" fillId="0" borderId="5" xfId="1" applyFont="1" applyFill="1" applyBorder="1" applyAlignment="1">
      <alignment horizontal="left" vertical="center" wrapText="1"/>
    </xf>
    <xf numFmtId="0" fontId="15" fillId="0" borderId="18"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19" xfId="0" applyFont="1" applyFill="1" applyBorder="1" applyAlignment="1">
      <alignment horizontal="left" vertical="center"/>
    </xf>
    <xf numFmtId="0" fontId="15" fillId="0" borderId="18" xfId="0" applyFont="1" applyFill="1" applyBorder="1" applyAlignment="1">
      <alignment horizontal="center" vertical="center" wrapText="1"/>
    </xf>
    <xf numFmtId="0" fontId="1"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 fillId="0" borderId="53" xfId="0" applyFont="1" applyFill="1" applyBorder="1" applyAlignment="1">
      <alignment horizontal="center" vertical="center"/>
    </xf>
    <xf numFmtId="2" fontId="2" fillId="0" borderId="7" xfId="1" applyNumberFormat="1" applyFont="1" applyFill="1" applyBorder="1" applyAlignment="1">
      <alignment horizontal="center" vertical="center"/>
    </xf>
    <xf numFmtId="1" fontId="2" fillId="0" borderId="16" xfId="1" applyNumberFormat="1" applyFont="1" applyFill="1" applyBorder="1" applyAlignment="1">
      <alignment horizontal="center" vertical="center"/>
    </xf>
    <xf numFmtId="1" fontId="2" fillId="0" borderId="2" xfId="1" applyNumberFormat="1" applyFont="1" applyFill="1" applyBorder="1" applyAlignment="1">
      <alignment horizontal="center" vertical="center"/>
    </xf>
    <xf numFmtId="0" fontId="2" fillId="0" borderId="16" xfId="1" applyFont="1" applyFill="1" applyBorder="1" applyAlignment="1">
      <alignment horizontal="center" vertical="center" wrapText="1"/>
    </xf>
    <xf numFmtId="2" fontId="2" fillId="0" borderId="1" xfId="1" applyNumberFormat="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0" xfId="1" applyFont="1" applyFill="1" applyAlignment="1">
      <alignment horizontal="center" vertical="center"/>
    </xf>
    <xf numFmtId="0" fontId="3" fillId="0" borderId="18" xfId="1" applyFont="1" applyFill="1" applyBorder="1" applyAlignment="1">
      <alignment horizontal="center" vertical="center"/>
    </xf>
    <xf numFmtId="0" fontId="2" fillId="0" borderId="8" xfId="0" applyFont="1" applyFill="1" applyBorder="1" applyAlignment="1">
      <alignment horizontal="left" vertical="top" wrapText="1"/>
    </xf>
    <xf numFmtId="0" fontId="2" fillId="0" borderId="2" xfId="0" applyFont="1" applyFill="1" applyBorder="1" applyAlignment="1">
      <alignment horizontal="left" vertical="center"/>
    </xf>
    <xf numFmtId="164" fontId="2" fillId="0" borderId="0" xfId="1" applyNumberFormat="1" applyFont="1" applyBorder="1" applyAlignment="1">
      <alignment horizontal="center" vertical="center" wrapText="1"/>
    </xf>
    <xf numFmtId="164" fontId="2" fillId="0" borderId="75" xfId="1" applyNumberFormat="1" applyFont="1" applyBorder="1" applyAlignment="1">
      <alignment horizontal="center" vertical="center"/>
    </xf>
    <xf numFmtId="164" fontId="9" fillId="2" borderId="34" xfId="1" applyNumberFormat="1" applyFont="1" applyFill="1" applyBorder="1" applyAlignment="1">
      <alignment horizontal="left" vertical="center"/>
    </xf>
    <xf numFmtId="164" fontId="11" fillId="2" borderId="28" xfId="1" applyNumberFormat="1" applyFont="1" applyFill="1" applyBorder="1" applyAlignment="1">
      <alignment horizontal="center" vertical="center"/>
    </xf>
    <xf numFmtId="0" fontId="2" fillId="0" borderId="80" xfId="1" applyFont="1" applyFill="1" applyBorder="1" applyAlignment="1">
      <alignment horizontal="center" vertical="center" wrapText="1"/>
    </xf>
    <xf numFmtId="0" fontId="2" fillId="0" borderId="10" xfId="1" applyFont="1" applyFill="1" applyBorder="1" applyAlignment="1">
      <alignment horizontal="center" vertical="center"/>
    </xf>
    <xf numFmtId="2" fontId="8" fillId="3" borderId="71" xfId="1" applyNumberFormat="1" applyFont="1" applyFill="1" applyBorder="1" applyAlignment="1">
      <alignment horizontal="center" vertical="center"/>
    </xf>
    <xf numFmtId="1" fontId="16" fillId="5" borderId="44" xfId="1" applyNumberFormat="1" applyFont="1" applyFill="1" applyBorder="1" applyAlignment="1">
      <alignment horizontal="center" vertical="center"/>
    </xf>
    <xf numFmtId="0" fontId="2" fillId="0" borderId="79" xfId="1" applyFont="1" applyFill="1" applyBorder="1" applyAlignment="1">
      <alignment horizontal="center" vertical="center"/>
    </xf>
    <xf numFmtId="0" fontId="3" fillId="0" borderId="8" xfId="1" applyFont="1" applyFill="1" applyBorder="1" applyAlignment="1">
      <alignment horizontal="center" vertical="center" wrapText="1"/>
    </xf>
    <xf numFmtId="0" fontId="16" fillId="0" borderId="51" xfId="1" applyFont="1" applyFill="1" applyBorder="1" applyAlignment="1">
      <alignment horizontal="left" vertical="center"/>
    </xf>
    <xf numFmtId="0" fontId="16" fillId="0" borderId="51" xfId="1" applyFont="1" applyFill="1" applyBorder="1" applyAlignment="1">
      <alignment horizontal="center" vertical="center"/>
    </xf>
    <xf numFmtId="2" fontId="23" fillId="0" borderId="0" xfId="1" applyNumberFormat="1" applyFont="1" applyFill="1" applyBorder="1" applyAlignment="1">
      <alignment horizontal="center" vertical="center"/>
    </xf>
    <xf numFmtId="2" fontId="23" fillId="0" borderId="51" xfId="1" applyNumberFormat="1" applyFont="1" applyFill="1" applyBorder="1" applyAlignment="1">
      <alignment horizontal="center" vertical="center"/>
    </xf>
    <xf numFmtId="0" fontId="2" fillId="10" borderId="0" xfId="1" applyFont="1" applyFill="1" applyBorder="1"/>
    <xf numFmtId="1" fontId="25" fillId="6" borderId="40" xfId="1" applyNumberFormat="1" applyFont="1" applyFill="1" applyBorder="1" applyAlignment="1">
      <alignment horizontal="center" vertical="center"/>
    </xf>
    <xf numFmtId="0" fontId="2" fillId="0" borderId="14" xfId="1" applyFont="1" applyFill="1" applyBorder="1"/>
    <xf numFmtId="0" fontId="28" fillId="0" borderId="49" xfId="1" applyFont="1" applyFill="1" applyBorder="1"/>
    <xf numFmtId="0" fontId="44" fillId="0" borderId="49" xfId="1" applyFont="1" applyFill="1" applyBorder="1"/>
    <xf numFmtId="0" fontId="44" fillId="0" borderId="15" xfId="1" applyFont="1" applyFill="1" applyBorder="1"/>
    <xf numFmtId="0" fontId="2" fillId="0" borderId="13" xfId="1" applyFont="1" applyBorder="1" applyAlignment="1">
      <alignment horizontal="left" vertical="center"/>
    </xf>
    <xf numFmtId="0" fontId="5" fillId="0" borderId="0" xfId="1" applyBorder="1" applyAlignment="1">
      <alignment vertical="center"/>
    </xf>
    <xf numFmtId="0" fontId="2" fillId="0" borderId="5" xfId="1" applyFont="1" applyFill="1" applyBorder="1" applyAlignment="1">
      <alignment horizontal="left" vertical="center" wrapText="1"/>
    </xf>
    <xf numFmtId="0" fontId="2" fillId="0" borderId="15" xfId="1" applyFont="1" applyBorder="1" applyAlignment="1">
      <alignment horizontal="left" vertical="center"/>
    </xf>
    <xf numFmtId="0" fontId="2" fillId="0" borderId="67" xfId="1" applyFont="1" applyBorder="1" applyAlignment="1">
      <alignment horizontal="center" vertical="center" wrapText="1"/>
    </xf>
    <xf numFmtId="0" fontId="2" fillId="0" borderId="25"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1" fillId="0" borderId="0" xfId="1" applyFont="1" applyBorder="1" applyAlignment="1"/>
    <xf numFmtId="0" fontId="14" fillId="0" borderId="0" xfId="1" applyFont="1" applyAlignment="1">
      <alignment horizontal="centerContinuous"/>
    </xf>
    <xf numFmtId="0" fontId="14" fillId="0" borderId="0" xfId="1" applyFont="1" applyAlignment="1"/>
    <xf numFmtId="0" fontId="14" fillId="0" borderId="0" xfId="1" applyFont="1" applyBorder="1" applyAlignment="1"/>
    <xf numFmtId="0" fontId="2" fillId="0" borderId="0" xfId="1" applyFont="1" applyBorder="1" applyAlignment="1"/>
    <xf numFmtId="0" fontId="12" fillId="3" borderId="36" xfId="1" applyFont="1" applyFill="1" applyBorder="1" applyAlignment="1">
      <alignment horizontal="left" vertical="center"/>
    </xf>
    <xf numFmtId="0" fontId="12" fillId="3" borderId="6" xfId="1" applyFont="1" applyFill="1" applyBorder="1" applyAlignment="1">
      <alignment horizontal="left" vertical="center"/>
    </xf>
    <xf numFmtId="0" fontId="1" fillId="0" borderId="4" xfId="1" applyFont="1" applyBorder="1" applyAlignment="1">
      <alignment horizontal="center" vertical="center"/>
    </xf>
    <xf numFmtId="0" fontId="15" fillId="0" borderId="65" xfId="1" applyFont="1" applyBorder="1" applyAlignment="1">
      <alignment horizontal="center" vertical="center"/>
    </xf>
    <xf numFmtId="0" fontId="1" fillId="0" borderId="36" xfId="1" applyFont="1" applyBorder="1" applyAlignment="1">
      <alignment horizontal="left" vertical="center"/>
    </xf>
    <xf numFmtId="0" fontId="1" fillId="0" borderId="2" xfId="1" applyFont="1" applyBorder="1" applyAlignment="1">
      <alignment horizontal="left" vertical="center"/>
    </xf>
    <xf numFmtId="0" fontId="1" fillId="0" borderId="6" xfId="1" applyFont="1" applyBorder="1" applyAlignment="1">
      <alignment horizontal="left" vertical="center"/>
    </xf>
    <xf numFmtId="0" fontId="9" fillId="2" borderId="27" xfId="1" applyFont="1" applyFill="1" applyBorder="1" applyAlignment="1">
      <alignment horizontal="left" vertical="center"/>
    </xf>
    <xf numFmtId="0" fontId="9" fillId="2" borderId="33" xfId="1" applyFont="1" applyFill="1" applyBorder="1" applyAlignment="1">
      <alignment horizontal="left" vertical="center"/>
    </xf>
    <xf numFmtId="0" fontId="25" fillId="2" borderId="70" xfId="1" applyFont="1" applyFill="1" applyBorder="1" applyAlignment="1">
      <alignment horizontal="center" vertical="center"/>
    </xf>
    <xf numFmtId="0" fontId="25" fillId="9" borderId="70" xfId="1" applyFont="1" applyFill="1" applyBorder="1" applyAlignment="1">
      <alignment horizontal="center" vertical="center"/>
    </xf>
    <xf numFmtId="0" fontId="25" fillId="2" borderId="71" xfId="1" applyFont="1" applyFill="1" applyBorder="1" applyAlignment="1">
      <alignment horizontal="center"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 fillId="0" borderId="6" xfId="1" applyFont="1" applyBorder="1" applyAlignment="1">
      <alignment horizontal="left" vertical="center" wrapText="1"/>
    </xf>
    <xf numFmtId="0" fontId="1" fillId="0" borderId="16" xfId="1" applyFont="1" applyBorder="1" applyAlignment="1">
      <alignment horizontal="left" vertical="center" wrapText="1"/>
    </xf>
    <xf numFmtId="0" fontId="1" fillId="0" borderId="2" xfId="1" applyFont="1" applyBorder="1" applyAlignment="1">
      <alignment horizontal="left" vertical="center" wrapText="1"/>
    </xf>
    <xf numFmtId="0" fontId="1" fillId="0" borderId="16" xfId="1" applyFont="1" applyBorder="1" applyAlignment="1">
      <alignment horizontal="left" vertical="center"/>
    </xf>
    <xf numFmtId="0" fontId="1" fillId="0" borderId="1" xfId="1" applyFont="1" applyBorder="1" applyAlignment="1">
      <alignment horizontal="left" vertical="center"/>
    </xf>
    <xf numFmtId="0" fontId="5" fillId="2" borderId="33" xfId="1" applyFont="1" applyFill="1" applyBorder="1" applyAlignment="1">
      <alignment horizontal="left" vertical="center"/>
    </xf>
    <xf numFmtId="0" fontId="1" fillId="0" borderId="1" xfId="1" applyFont="1" applyBorder="1" applyAlignment="1">
      <alignment horizontal="left" vertical="top" wrapText="1"/>
    </xf>
    <xf numFmtId="0" fontId="15" fillId="0" borderId="69" xfId="1" applyFont="1" applyBorder="1" applyAlignment="1">
      <alignment horizontal="center" vertical="center"/>
    </xf>
    <xf numFmtId="0" fontId="15" fillId="0" borderId="66" xfId="1" applyFont="1" applyBorder="1" applyAlignment="1">
      <alignment horizontal="center" vertical="center"/>
    </xf>
    <xf numFmtId="0" fontId="1" fillId="0" borderId="1" xfId="1" applyFont="1" applyBorder="1" applyAlignment="1">
      <alignment horizontal="left" vertical="center" wrapText="1"/>
    </xf>
    <xf numFmtId="0" fontId="1" fillId="0" borderId="1" xfId="1" applyFont="1" applyFill="1" applyBorder="1" applyAlignment="1">
      <alignment horizontal="left" vertical="center" wrapText="1"/>
    </xf>
    <xf numFmtId="0" fontId="3" fillId="2" borderId="1" xfId="1" applyFont="1" applyFill="1" applyBorder="1" applyAlignment="1">
      <alignment horizontal="left" vertical="center"/>
    </xf>
    <xf numFmtId="0" fontId="15" fillId="9" borderId="1" xfId="1" applyFont="1" applyFill="1" applyBorder="1" applyAlignment="1">
      <alignment horizontal="center" vertical="center"/>
    </xf>
    <xf numFmtId="0" fontId="15" fillId="2" borderId="66" xfId="1" applyFont="1" applyFill="1" applyBorder="1" applyAlignment="1">
      <alignment horizontal="center" vertical="center"/>
    </xf>
    <xf numFmtId="0" fontId="1" fillId="0" borderId="4" xfId="1" applyFont="1" applyBorder="1" applyAlignment="1">
      <alignment horizontal="left" vertical="center"/>
    </xf>
    <xf numFmtId="0" fontId="3" fillId="2" borderId="63" xfId="1" applyFont="1" applyFill="1" applyBorder="1" applyAlignment="1">
      <alignment horizontal="left" vertical="center"/>
    </xf>
    <xf numFmtId="0" fontId="15" fillId="2" borderId="63" xfId="1" applyFont="1" applyFill="1" applyBorder="1" applyAlignment="1">
      <alignment horizontal="center" vertical="center"/>
    </xf>
    <xf numFmtId="0" fontId="15" fillId="9" borderId="63" xfId="1" applyFont="1" applyFill="1" applyBorder="1" applyAlignment="1">
      <alignment horizontal="center" vertical="center"/>
    </xf>
    <xf numFmtId="0" fontId="15" fillId="2" borderId="69" xfId="1" applyFont="1" applyFill="1" applyBorder="1" applyAlignment="1">
      <alignment horizontal="center" vertical="center"/>
    </xf>
    <xf numFmtId="0" fontId="4" fillId="5" borderId="46" xfId="1" applyFont="1" applyFill="1" applyBorder="1" applyAlignment="1">
      <alignment horizontal="left" vertical="center"/>
    </xf>
    <xf numFmtId="0" fontId="16" fillId="5" borderId="47" xfId="1" applyFont="1" applyFill="1" applyBorder="1" applyAlignment="1">
      <alignment horizontal="center" vertical="center"/>
    </xf>
    <xf numFmtId="0" fontId="16" fillId="8" borderId="47" xfId="1" applyFont="1" applyFill="1" applyBorder="1" applyAlignment="1">
      <alignment horizontal="center" vertical="center"/>
    </xf>
    <xf numFmtId="0" fontId="16" fillId="5" borderId="43" xfId="1" applyFont="1" applyFill="1" applyBorder="1" applyAlignment="1">
      <alignment horizontal="center" vertical="center"/>
    </xf>
    <xf numFmtId="0" fontId="3" fillId="0" borderId="0" xfId="1" applyFont="1"/>
    <xf numFmtId="0" fontId="53" fillId="0" borderId="0" xfId="1" applyFont="1"/>
    <xf numFmtId="0" fontId="1" fillId="0" borderId="0" xfId="1" applyFont="1" applyAlignment="1">
      <alignment horizontal="right"/>
    </xf>
    <xf numFmtId="0" fontId="1" fillId="0" borderId="0" xfId="1" applyFont="1" applyBorder="1" applyAlignment="1">
      <alignment horizontal="center" vertical="center"/>
    </xf>
    <xf numFmtId="0" fontId="18" fillId="0" borderId="0" xfId="1" applyFont="1" applyFill="1" applyBorder="1" applyAlignment="1">
      <alignment horizontal="center" vertical="center" wrapText="1"/>
    </xf>
    <xf numFmtId="0" fontId="2" fillId="0" borderId="40" xfId="1" applyFont="1" applyBorder="1" applyAlignment="1">
      <alignment horizontal="center" vertical="center"/>
    </xf>
    <xf numFmtId="0" fontId="2" fillId="0" borderId="0" xfId="1" applyFont="1" applyAlignment="1">
      <alignment horizontal="right"/>
    </xf>
    <xf numFmtId="0" fontId="2" fillId="0" borderId="38" xfId="1" applyFont="1" applyBorder="1" applyAlignment="1">
      <alignment horizontal="left" vertical="top" wrapText="1"/>
    </xf>
    <xf numFmtId="0" fontId="18" fillId="0" borderId="46" xfId="1" applyFont="1" applyBorder="1" applyAlignment="1">
      <alignment horizontal="left" vertical="top" wrapText="1"/>
    </xf>
    <xf numFmtId="0" fontId="18" fillId="0" borderId="43" xfId="1" applyFont="1" applyFill="1" applyBorder="1" applyAlignment="1">
      <alignment horizontal="left" vertical="top" wrapText="1"/>
    </xf>
    <xf numFmtId="0" fontId="18" fillId="0" borderId="46" xfId="1" applyFont="1" applyFill="1" applyBorder="1" applyAlignment="1">
      <alignment horizontal="left" vertical="top" wrapText="1"/>
    </xf>
    <xf numFmtId="0" fontId="18" fillId="0" borderId="43" xfId="1" applyFont="1" applyBorder="1" applyAlignment="1">
      <alignment horizontal="left" vertical="top" wrapText="1"/>
    </xf>
    <xf numFmtId="0" fontId="18" fillId="0" borderId="42" xfId="1" applyFont="1" applyBorder="1" applyAlignment="1">
      <alignment horizontal="left" vertical="top" wrapText="1"/>
    </xf>
    <xf numFmtId="0" fontId="18" fillId="0" borderId="48" xfId="1" applyFont="1" applyBorder="1" applyAlignment="1">
      <alignment horizontal="left" vertical="top" wrapText="1"/>
    </xf>
    <xf numFmtId="0" fontId="18" fillId="0" borderId="47" xfId="1" applyFont="1" applyBorder="1" applyAlignment="1">
      <alignment horizontal="left" vertical="top" wrapText="1"/>
    </xf>
    <xf numFmtId="0" fontId="54" fillId="2" borderId="44" xfId="1" applyFont="1" applyFill="1" applyBorder="1" applyAlignment="1">
      <alignment horizontal="left" vertical="top" wrapText="1"/>
    </xf>
    <xf numFmtId="0" fontId="18" fillId="0" borderId="0" xfId="1" applyFont="1" applyAlignment="1">
      <alignment horizontal="right" vertical="top" wrapText="1"/>
    </xf>
    <xf numFmtId="0" fontId="18" fillId="0" borderId="0" xfId="1" applyFont="1" applyAlignment="1">
      <alignment vertical="top" wrapText="1"/>
    </xf>
    <xf numFmtId="0" fontId="18" fillId="0" borderId="0" xfId="1" applyFont="1" applyBorder="1" applyAlignment="1">
      <alignment horizontal="center" vertical="top" wrapText="1"/>
    </xf>
    <xf numFmtId="0" fontId="2" fillId="0" borderId="35" xfId="1" applyFont="1" applyBorder="1" applyAlignment="1">
      <alignment horizontal="left" vertical="top" wrapText="1"/>
    </xf>
    <xf numFmtId="0" fontId="2" fillId="0" borderId="25" xfId="1" applyFont="1" applyBorder="1" applyAlignment="1">
      <alignment horizontal="center" vertical="center" wrapText="1"/>
    </xf>
    <xf numFmtId="0" fontId="2" fillId="0" borderId="67" xfId="1" applyFont="1" applyFill="1" applyBorder="1" applyAlignment="1">
      <alignment horizontal="center" vertical="center" wrapText="1"/>
    </xf>
    <xf numFmtId="0" fontId="2" fillId="0" borderId="74" xfId="1" applyFont="1" applyBorder="1" applyAlignment="1">
      <alignment horizontal="center" vertical="center" wrapText="1"/>
    </xf>
    <xf numFmtId="0" fontId="11" fillId="2" borderId="10" xfId="1" applyFont="1" applyFill="1" applyBorder="1" applyAlignment="1">
      <alignment horizontal="center" vertical="center"/>
    </xf>
    <xf numFmtId="0" fontId="1" fillId="0" borderId="0" xfId="1" applyFont="1" applyAlignment="1">
      <alignment horizontal="right" vertical="top" wrapText="1"/>
    </xf>
    <xf numFmtId="0" fontId="1" fillId="0" borderId="0" xfId="1" applyFont="1" applyAlignment="1">
      <alignment vertical="top" wrapText="1"/>
    </xf>
    <xf numFmtId="0" fontId="1" fillId="0" borderId="0" xfId="1" applyFont="1" applyBorder="1" applyAlignment="1">
      <alignment horizontal="center" vertical="top" wrapText="1"/>
    </xf>
    <xf numFmtId="0" fontId="2" fillId="0" borderId="8" xfId="1" applyFont="1" applyBorder="1" applyAlignment="1">
      <alignment horizontal="left" vertical="top" wrapText="1"/>
    </xf>
    <xf numFmtId="0" fontId="2" fillId="0" borderId="6"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4" xfId="1" applyFont="1" applyFill="1" applyBorder="1" applyAlignment="1">
      <alignment horizontal="center" vertical="center" wrapText="1"/>
    </xf>
    <xf numFmtId="0" fontId="2" fillId="0" borderId="68" xfId="1" applyFont="1" applyBorder="1" applyAlignment="1">
      <alignment horizontal="center" vertical="center" wrapText="1"/>
    </xf>
    <xf numFmtId="0" fontId="2" fillId="0" borderId="7" xfId="1" applyFont="1" applyBorder="1" applyAlignment="1">
      <alignment horizontal="center" vertical="center"/>
    </xf>
    <xf numFmtId="0" fontId="11" fillId="2" borderId="18" xfId="1" applyFont="1" applyFill="1" applyBorder="1" applyAlignment="1">
      <alignment horizontal="center" vertical="center"/>
    </xf>
    <xf numFmtId="0" fontId="2" fillId="0" borderId="4" xfId="1" applyFont="1" applyBorder="1" applyAlignment="1">
      <alignment horizontal="center" vertical="center"/>
    </xf>
    <xf numFmtId="0" fontId="2" fillId="0" borderId="68" xfId="1" applyFont="1" applyBorder="1" applyAlignment="1">
      <alignment horizontal="center" vertical="center"/>
    </xf>
    <xf numFmtId="0" fontId="2" fillId="0" borderId="1" xfId="1" applyFont="1" applyFill="1" applyBorder="1" applyAlignment="1">
      <alignment horizontal="center" vertical="center"/>
    </xf>
    <xf numFmtId="0" fontId="2" fillId="0" borderId="7" xfId="1" applyFont="1" applyFill="1" applyBorder="1" applyAlignment="1">
      <alignment horizontal="center" vertical="center"/>
    </xf>
    <xf numFmtId="0" fontId="11" fillId="2" borderId="8" xfId="1" applyFont="1" applyFill="1" applyBorder="1" applyAlignment="1">
      <alignment horizontal="center" vertical="center"/>
    </xf>
    <xf numFmtId="0" fontId="2" fillId="0" borderId="63" xfId="1" applyFont="1" applyBorder="1" applyAlignment="1">
      <alignment horizontal="center" vertical="center"/>
    </xf>
    <xf numFmtId="0" fontId="2" fillId="0" borderId="1" xfId="1" applyFont="1" applyBorder="1" applyAlignment="1">
      <alignment horizontal="center" vertical="center" wrapText="1"/>
    </xf>
    <xf numFmtId="0" fontId="11" fillId="2" borderId="8" xfId="1" applyFont="1" applyFill="1" applyBorder="1" applyAlignment="1">
      <alignment horizontal="center" vertical="center" wrapText="1"/>
    </xf>
    <xf numFmtId="1" fontId="1" fillId="0" borderId="0" xfId="1" applyNumberFormat="1" applyFont="1"/>
    <xf numFmtId="0" fontId="2" fillId="0" borderId="82" xfId="1" applyFont="1" applyBorder="1" applyAlignment="1">
      <alignment horizontal="center" vertical="center"/>
    </xf>
    <xf numFmtId="0" fontId="4" fillId="5" borderId="86" xfId="1" applyFont="1" applyFill="1" applyBorder="1" applyAlignment="1">
      <alignment horizontal="left" vertical="center"/>
    </xf>
    <xf numFmtId="1" fontId="4" fillId="5" borderId="39" xfId="1" applyNumberFormat="1" applyFont="1" applyFill="1" applyBorder="1" applyAlignment="1">
      <alignment horizontal="center" vertical="center"/>
    </xf>
    <xf numFmtId="1" fontId="4" fillId="5" borderId="42" xfId="1" applyNumberFormat="1" applyFont="1" applyFill="1" applyBorder="1" applyAlignment="1">
      <alignment horizontal="center" vertical="center"/>
    </xf>
    <xf numFmtId="1" fontId="4" fillId="5" borderId="40" xfId="1" applyNumberFormat="1" applyFont="1" applyFill="1" applyBorder="1" applyAlignment="1">
      <alignment horizontal="center" vertical="center"/>
    </xf>
    <xf numFmtId="0" fontId="2" fillId="0" borderId="0" xfId="1" applyFont="1" applyBorder="1" applyAlignment="1">
      <alignment horizontal="left" vertical="center" wrapText="1"/>
    </xf>
    <xf numFmtId="1" fontId="2" fillId="0" borderId="0" xfId="1" applyNumberFormat="1" applyFont="1"/>
    <xf numFmtId="2" fontId="2" fillId="0" borderId="22" xfId="1" applyNumberFormat="1" applyFont="1" applyBorder="1" applyAlignment="1">
      <alignment horizontal="center" vertical="center"/>
    </xf>
    <xf numFmtId="0" fontId="2" fillId="3" borderId="8" xfId="1" applyFont="1" applyFill="1" applyBorder="1" applyAlignment="1">
      <alignment horizontal="center" vertical="center"/>
    </xf>
    <xf numFmtId="0" fontId="11" fillId="3" borderId="18" xfId="1" applyFont="1" applyFill="1" applyBorder="1" applyAlignment="1">
      <alignment horizontal="left" vertical="center"/>
    </xf>
    <xf numFmtId="2" fontId="9" fillId="2" borderId="3" xfId="1" applyNumberFormat="1" applyFont="1" applyFill="1" applyBorder="1" applyAlignment="1">
      <alignment horizontal="center" vertical="center"/>
    </xf>
    <xf numFmtId="2" fontId="9" fillId="2" borderId="21" xfId="1" applyNumberFormat="1" applyFont="1" applyFill="1" applyBorder="1" applyAlignment="1">
      <alignment horizontal="center" vertical="center"/>
    </xf>
    <xf numFmtId="2" fontId="2" fillId="0" borderId="21" xfId="1" applyNumberFormat="1" applyFont="1" applyBorder="1" applyAlignment="1">
      <alignment horizontal="center" vertical="center"/>
    </xf>
    <xf numFmtId="2" fontId="3" fillId="2" borderId="3" xfId="1" applyNumberFormat="1" applyFont="1" applyFill="1" applyBorder="1" applyAlignment="1">
      <alignment horizontal="center" vertical="center"/>
    </xf>
    <xf numFmtId="0" fontId="17" fillId="0" borderId="0" xfId="1" applyFont="1" applyFill="1" applyAlignment="1">
      <alignment horizontal="center"/>
    </xf>
    <xf numFmtId="2" fontId="17" fillId="0" borderId="0" xfId="1" applyNumberFormat="1" applyFont="1" applyFill="1" applyAlignment="1">
      <alignment horizontal="center"/>
    </xf>
    <xf numFmtId="2" fontId="3" fillId="2" borderId="23" xfId="1" applyNumberFormat="1" applyFont="1" applyFill="1" applyBorder="1" applyAlignment="1">
      <alignment horizontal="center" vertical="center"/>
    </xf>
    <xf numFmtId="2" fontId="9" fillId="2" borderId="22" xfId="1" applyNumberFormat="1" applyFont="1" applyFill="1" applyBorder="1" applyAlignment="1">
      <alignment horizontal="center" vertical="center"/>
    </xf>
    <xf numFmtId="0" fontId="5" fillId="0" borderId="14" xfId="1" applyFont="1" applyFill="1" applyBorder="1"/>
    <xf numFmtId="0" fontId="2" fillId="0" borderId="24" xfId="1" applyFont="1" applyBorder="1"/>
    <xf numFmtId="0" fontId="5" fillId="0" borderId="15" xfId="1" applyFont="1" applyFill="1" applyBorder="1"/>
    <xf numFmtId="0" fontId="2" fillId="0" borderId="29" xfId="1" applyFont="1" applyBorder="1"/>
    <xf numFmtId="0" fontId="2" fillId="0" borderId="14" xfId="1" applyFont="1" applyBorder="1" applyAlignment="1">
      <alignment horizontal="left"/>
    </xf>
    <xf numFmtId="0" fontId="3" fillId="0" borderId="21" xfId="1" applyFont="1" applyBorder="1" applyAlignment="1">
      <alignment horizontal="center" vertical="center"/>
    </xf>
    <xf numFmtId="0" fontId="9" fillId="2" borderId="53" xfId="1" applyFont="1" applyFill="1" applyBorder="1" applyAlignment="1">
      <alignment horizontal="left" vertical="center"/>
    </xf>
    <xf numFmtId="2" fontId="9" fillId="2" borderId="1" xfId="1" applyNumberFormat="1" applyFont="1" applyFill="1" applyBorder="1" applyAlignment="1">
      <alignment horizontal="center" vertical="center"/>
    </xf>
    <xf numFmtId="0" fontId="9" fillId="2" borderId="17" xfId="1" applyFont="1" applyFill="1" applyBorder="1" applyAlignment="1">
      <alignment horizontal="center" vertical="center"/>
    </xf>
    <xf numFmtId="2" fontId="3" fillId="2" borderId="63" xfId="1" applyNumberFormat="1" applyFont="1" applyFill="1" applyBorder="1" applyAlignment="1">
      <alignment horizontal="center" vertical="center"/>
    </xf>
    <xf numFmtId="2" fontId="9" fillId="2" borderId="63" xfId="1" applyNumberFormat="1" applyFont="1" applyFill="1" applyBorder="1" applyAlignment="1">
      <alignment horizontal="center" vertical="center"/>
    </xf>
    <xf numFmtId="0" fontId="15" fillId="2" borderId="22" xfId="1" applyFont="1" applyFill="1" applyBorder="1" applyAlignment="1">
      <alignment horizontal="center" vertical="center"/>
    </xf>
    <xf numFmtId="2" fontId="4" fillId="5" borderId="41" xfId="1" applyNumberFormat="1" applyFont="1" applyFill="1" applyBorder="1" applyAlignment="1">
      <alignment horizontal="center" vertical="center"/>
    </xf>
    <xf numFmtId="0" fontId="5" fillId="0" borderId="0" xfId="1" applyFont="1" applyFill="1" applyAlignment="1"/>
    <xf numFmtId="0" fontId="2" fillId="0" borderId="46" xfId="1" applyFont="1" applyFill="1" applyBorder="1"/>
    <xf numFmtId="0" fontId="2" fillId="0" borderId="39" xfId="1" applyFont="1" applyFill="1" applyBorder="1"/>
    <xf numFmtId="0" fontId="2" fillId="0" borderId="48" xfId="1" applyFont="1" applyFill="1" applyBorder="1"/>
    <xf numFmtId="0" fontId="2" fillId="0" borderId="43" xfId="1" applyFont="1" applyFill="1" applyBorder="1"/>
    <xf numFmtId="0" fontId="2" fillId="0" borderId="40" xfId="1" applyFont="1" applyFill="1" applyBorder="1"/>
    <xf numFmtId="0" fontId="2" fillId="0" borderId="47" xfId="1" applyFont="1" applyFill="1" applyBorder="1"/>
    <xf numFmtId="0" fontId="3" fillId="0" borderId="0" xfId="1" applyFont="1" applyFill="1" applyBorder="1"/>
    <xf numFmtId="0" fontId="2" fillId="0" borderId="1" xfId="1" applyFont="1" applyFill="1" applyBorder="1"/>
    <xf numFmtId="0" fontId="2" fillId="0" borderId="1" xfId="1" applyFont="1" applyFill="1" applyBorder="1" applyAlignment="1">
      <alignment horizontal="center"/>
    </xf>
    <xf numFmtId="0" fontId="3" fillId="0" borderId="0" xfId="1" applyFont="1" applyBorder="1"/>
    <xf numFmtId="164" fontId="3" fillId="0" borderId="0" xfId="1" applyNumberFormat="1" applyFont="1" applyFill="1" applyBorder="1" applyAlignment="1">
      <alignment horizontal="left"/>
    </xf>
    <xf numFmtId="164" fontId="2" fillId="0" borderId="0" xfId="1" applyNumberFormat="1" applyFont="1" applyFill="1" applyBorder="1" applyAlignment="1">
      <alignment horizontal="center"/>
    </xf>
    <xf numFmtId="164" fontId="2" fillId="0" borderId="0" xfId="1" applyNumberFormat="1" applyFont="1" applyFill="1" applyBorder="1"/>
    <xf numFmtId="0" fontId="2" fillId="0" borderId="1" xfId="1" applyFont="1" applyFill="1" applyBorder="1" applyAlignment="1">
      <alignment wrapText="1"/>
    </xf>
    <xf numFmtId="0" fontId="2" fillId="0" borderId="1" xfId="1" applyFont="1" applyFill="1" applyBorder="1" applyAlignment="1">
      <alignment horizontal="center" wrapText="1"/>
    </xf>
    <xf numFmtId="0" fontId="2" fillId="0" borderId="7" xfId="1" applyFont="1" applyFill="1" applyBorder="1" applyAlignment="1">
      <alignment horizontal="center" wrapText="1"/>
    </xf>
    <xf numFmtId="0" fontId="5" fillId="0" borderId="0" xfId="1" applyBorder="1" applyAlignment="1">
      <alignment wrapText="1"/>
    </xf>
    <xf numFmtId="164" fontId="2" fillId="0" borderId="1" xfId="1" applyNumberFormat="1" applyFont="1" applyFill="1" applyBorder="1" applyAlignment="1">
      <alignment horizontal="center"/>
    </xf>
    <xf numFmtId="164" fontId="2" fillId="0" borderId="0" xfId="1" applyNumberFormat="1" applyFont="1" applyFill="1" applyBorder="1" applyAlignment="1"/>
    <xf numFmtId="0" fontId="2" fillId="0" borderId="12" xfId="1" applyFont="1" applyFill="1" applyBorder="1"/>
    <xf numFmtId="0" fontId="2" fillId="0" borderId="81" xfId="1" applyFont="1" applyFill="1" applyBorder="1"/>
    <xf numFmtId="0" fontId="2" fillId="0" borderId="77" xfId="1" applyFont="1" applyFill="1" applyBorder="1"/>
    <xf numFmtId="0" fontId="2" fillId="0" borderId="52" xfId="1" applyFont="1" applyFill="1" applyBorder="1"/>
    <xf numFmtId="0" fontId="2" fillId="0" borderId="73" xfId="1" applyFont="1" applyFill="1" applyBorder="1"/>
    <xf numFmtId="0" fontId="2" fillId="0" borderId="20" xfId="1" applyFont="1" applyFill="1" applyBorder="1"/>
    <xf numFmtId="0" fontId="2" fillId="0" borderId="63" xfId="1" applyFont="1" applyFill="1" applyBorder="1"/>
    <xf numFmtId="0" fontId="2" fillId="0" borderId="82" xfId="1" applyFont="1" applyFill="1" applyBorder="1"/>
    <xf numFmtId="0" fontId="2" fillId="0" borderId="69" xfId="1" applyFont="1" applyFill="1" applyBorder="1"/>
    <xf numFmtId="0" fontId="2" fillId="2" borderId="40" xfId="1" applyFont="1" applyFill="1" applyBorder="1"/>
    <xf numFmtId="0" fontId="2" fillId="2" borderId="46" xfId="1" applyFont="1" applyFill="1" applyBorder="1"/>
    <xf numFmtId="0" fontId="2" fillId="2" borderId="39" xfId="1" applyFont="1" applyFill="1" applyBorder="1"/>
    <xf numFmtId="0" fontId="2" fillId="2" borderId="43" xfId="1" applyFont="1" applyFill="1" applyBorder="1"/>
    <xf numFmtId="164" fontId="3" fillId="0" borderId="0" xfId="1" applyNumberFormat="1" applyFont="1" applyBorder="1" applyAlignment="1">
      <alignment horizontal="left"/>
    </xf>
    <xf numFmtId="164" fontId="2" fillId="0" borderId="7" xfId="1" applyNumberFormat="1" applyFont="1" applyFill="1" applyBorder="1"/>
    <xf numFmtId="164" fontId="2" fillId="0" borderId="1" xfId="1" applyNumberFormat="1" applyFont="1" applyFill="1" applyBorder="1" applyAlignment="1"/>
    <xf numFmtId="164" fontId="2" fillId="0" borderId="0" xfId="1"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164" fontId="2" fillId="0" borderId="1" xfId="1" applyNumberFormat="1" applyFont="1" applyFill="1" applyBorder="1"/>
    <xf numFmtId="0" fontId="38" fillId="0" borderId="0" xfId="1" applyFont="1" applyFill="1" applyBorder="1"/>
    <xf numFmtId="164" fontId="2" fillId="0" borderId="0" xfId="1" applyNumberFormat="1" applyFont="1" applyBorder="1" applyAlignment="1">
      <alignment horizontal="center"/>
    </xf>
    <xf numFmtId="164" fontId="2" fillId="0" borderId="0" xfId="1" applyNumberFormat="1" applyFont="1" applyBorder="1"/>
    <xf numFmtId="0" fontId="15" fillId="0" borderId="0" xfId="1" applyFont="1" applyAlignment="1"/>
    <xf numFmtId="0" fontId="2" fillId="0" borderId="10" xfId="1" applyFont="1" applyFill="1" applyBorder="1"/>
    <xf numFmtId="0" fontId="2" fillId="0" borderId="37" xfId="1" applyFont="1" applyFill="1" applyBorder="1"/>
    <xf numFmtId="0" fontId="2" fillId="0" borderId="6" xfId="1" applyFont="1" applyFill="1" applyBorder="1"/>
    <xf numFmtId="0" fontId="2" fillId="0" borderId="4" xfId="1" applyFont="1" applyFill="1" applyBorder="1"/>
    <xf numFmtId="0" fontId="2" fillId="0" borderId="68" xfId="1" applyFont="1" applyFill="1" applyBorder="1"/>
    <xf numFmtId="0" fontId="2" fillId="0" borderId="65" xfId="1" applyFont="1" applyFill="1" applyBorder="1"/>
    <xf numFmtId="0" fontId="2" fillId="0" borderId="22" xfId="1" applyFont="1" applyFill="1" applyBorder="1"/>
    <xf numFmtId="0" fontId="2" fillId="2" borderId="44" xfId="1" applyFont="1" applyFill="1" applyBorder="1"/>
    <xf numFmtId="0" fontId="2" fillId="0" borderId="0" xfId="1" applyFont="1" applyFill="1" applyBorder="1" applyAlignment="1"/>
    <xf numFmtId="0" fontId="2" fillId="0" borderId="11" xfId="1" applyFont="1" applyFill="1" applyBorder="1"/>
    <xf numFmtId="0" fontId="2" fillId="0" borderId="29" xfId="1" applyFont="1" applyFill="1" applyBorder="1"/>
    <xf numFmtId="0" fontId="2" fillId="0" borderId="55" xfId="1" applyFont="1" applyFill="1" applyBorder="1"/>
    <xf numFmtId="0" fontId="2" fillId="0" borderId="51" xfId="1" applyFont="1" applyFill="1" applyBorder="1"/>
    <xf numFmtId="0" fontId="2" fillId="0" borderId="57" xfId="1" applyFont="1" applyFill="1" applyBorder="1"/>
    <xf numFmtId="0" fontId="2" fillId="0" borderId="1" xfId="1" applyFont="1" applyBorder="1"/>
    <xf numFmtId="0" fontId="2" fillId="0" borderId="1" xfId="1" applyFont="1" applyBorder="1" applyAlignment="1">
      <alignment horizontal="center"/>
    </xf>
    <xf numFmtId="0" fontId="22" fillId="0" borderId="0" xfId="1" applyFont="1" applyFill="1" applyBorder="1"/>
    <xf numFmtId="0" fontId="5" fillId="2" borderId="1" xfId="1" applyFont="1" applyFill="1" applyBorder="1" applyAlignment="1">
      <alignment horizontal="left"/>
    </xf>
    <xf numFmtId="0" fontId="5" fillId="0" borderId="1" xfId="1" applyFont="1" applyBorder="1" applyAlignment="1">
      <alignment horizontal="left"/>
    </xf>
    <xf numFmtId="0" fontId="5" fillId="0" borderId="1" xfId="1" applyFont="1" applyBorder="1" applyAlignment="1">
      <alignment horizontal="center"/>
    </xf>
    <xf numFmtId="0" fontId="6" fillId="2" borderId="1" xfId="1" applyFont="1" applyFill="1" applyBorder="1" applyAlignment="1">
      <alignment horizontal="left"/>
    </xf>
    <xf numFmtId="0" fontId="21" fillId="0" borderId="0" xfId="1" applyFont="1" applyBorder="1"/>
    <xf numFmtId="0" fontId="5" fillId="0" borderId="0" xfId="1" applyBorder="1" applyAlignment="1">
      <alignment horizontal="left"/>
    </xf>
    <xf numFmtId="0" fontId="5" fillId="0" borderId="0" xfId="1" applyFont="1" applyBorder="1" applyAlignment="1">
      <alignment horizontal="left" indent="1"/>
    </xf>
    <xf numFmtId="0" fontId="5" fillId="0" borderId="0" xfId="1" applyFont="1" applyBorder="1" applyAlignment="1">
      <alignment horizontal="right"/>
    </xf>
    <xf numFmtId="0" fontId="5" fillId="9" borderId="1" xfId="1" applyFont="1" applyFill="1" applyBorder="1"/>
    <xf numFmtId="0" fontId="5" fillId="9" borderId="1" xfId="1" applyFont="1" applyFill="1" applyBorder="1" applyAlignment="1">
      <alignment horizontal="left"/>
    </xf>
    <xf numFmtId="0" fontId="6" fillId="9" borderId="1" xfId="1" applyFont="1" applyFill="1" applyBorder="1" applyAlignment="1"/>
    <xf numFmtId="0" fontId="6" fillId="9" borderId="1" xfId="1" applyFont="1" applyFill="1" applyBorder="1" applyAlignment="1">
      <alignment horizontal="center"/>
    </xf>
    <xf numFmtId="0" fontId="1" fillId="0" borderId="0" xfId="0" applyFont="1" applyFill="1" applyBorder="1" applyAlignment="1">
      <alignment horizontal="left" vertical="top"/>
    </xf>
    <xf numFmtId="0" fontId="1" fillId="0" borderId="0" xfId="1" applyFont="1" applyFill="1" applyBorder="1" applyAlignment="1">
      <alignment horizontal="left" vertical="top" wrapText="1"/>
    </xf>
    <xf numFmtId="0" fontId="2" fillId="0" borderId="5" xfId="1" applyFont="1" applyFill="1" applyBorder="1" applyAlignment="1">
      <alignment horizontal="left" vertical="center" wrapText="1"/>
    </xf>
    <xf numFmtId="0" fontId="1" fillId="0" borderId="36" xfId="1" applyFont="1" applyBorder="1"/>
    <xf numFmtId="0" fontId="1" fillId="10" borderId="49" xfId="0" applyFont="1" applyFill="1" applyBorder="1"/>
    <xf numFmtId="0" fontId="24" fillId="10" borderId="0" xfId="0" applyFont="1" applyFill="1" applyBorder="1" applyAlignment="1">
      <alignment horizontal="center"/>
    </xf>
    <xf numFmtId="10" fontId="1" fillId="10" borderId="0" xfId="0" applyNumberFormat="1" applyFont="1" applyFill="1" applyBorder="1" applyAlignment="1">
      <alignment horizontal="center"/>
    </xf>
    <xf numFmtId="0" fontId="1" fillId="10" borderId="30" xfId="0" applyFont="1" applyFill="1" applyBorder="1" applyAlignment="1">
      <alignment horizontal="center"/>
    </xf>
    <xf numFmtId="0" fontId="1" fillId="10" borderId="15" xfId="0" applyFont="1" applyFill="1" applyBorder="1"/>
    <xf numFmtId="0" fontId="1" fillId="10" borderId="51" xfId="0" applyFont="1" applyFill="1" applyBorder="1"/>
    <xf numFmtId="0" fontId="1" fillId="10" borderId="51" xfId="0" applyFont="1" applyFill="1" applyBorder="1" applyAlignment="1">
      <alignment horizontal="center"/>
    </xf>
    <xf numFmtId="2" fontId="1" fillId="10" borderId="51" xfId="0" applyNumberFormat="1" applyFont="1" applyFill="1" applyBorder="1" applyAlignment="1">
      <alignment horizontal="center"/>
    </xf>
    <xf numFmtId="0" fontId="12" fillId="0" borderId="0" xfId="0" applyFont="1" applyFill="1" applyBorder="1" applyAlignment="1">
      <alignment horizontal="left" vertical="center"/>
    </xf>
    <xf numFmtId="0" fontId="27" fillId="0" borderId="0" xfId="0" applyFont="1" applyFill="1" applyBorder="1"/>
    <xf numFmtId="0" fontId="27" fillId="0" borderId="0" xfId="0" applyFont="1" applyFill="1" applyBorder="1" applyAlignment="1">
      <alignment horizontal="center"/>
    </xf>
    <xf numFmtId="0" fontId="5" fillId="0" borderId="0" xfId="0" applyFont="1" applyFill="1" applyBorder="1" applyAlignment="1">
      <alignment wrapText="1"/>
    </xf>
    <xf numFmtId="0" fontId="2" fillId="0" borderId="84"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2" fillId="0" borderId="75"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75"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32"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59"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6" fillId="0" borderId="14" xfId="0" applyFont="1" applyFill="1" applyBorder="1" applyAlignment="1">
      <alignment horizontal="left" vertical="top" wrapText="1"/>
    </xf>
    <xf numFmtId="0" fontId="1" fillId="0" borderId="62" xfId="0" applyFont="1" applyFill="1" applyBorder="1" applyAlignment="1">
      <alignment horizontal="left" vertical="top"/>
    </xf>
    <xf numFmtId="0" fontId="1" fillId="0" borderId="24" xfId="0" applyFont="1" applyFill="1" applyBorder="1" applyAlignment="1">
      <alignment horizontal="left" vertical="top"/>
    </xf>
    <xf numFmtId="0" fontId="1" fillId="0" borderId="49" xfId="0" applyFont="1" applyFill="1" applyBorder="1" applyAlignment="1">
      <alignment horizontal="left" vertical="top"/>
    </xf>
    <xf numFmtId="0" fontId="1" fillId="0" borderId="0" xfId="0" applyFont="1" applyFill="1" applyBorder="1" applyAlignment="1">
      <alignment horizontal="left" vertical="top"/>
    </xf>
    <xf numFmtId="0" fontId="1" fillId="0" borderId="64" xfId="0" applyFont="1" applyFill="1" applyBorder="1" applyAlignment="1">
      <alignment horizontal="left" vertical="top"/>
    </xf>
    <xf numFmtId="0" fontId="1" fillId="0" borderId="15" xfId="0" applyFont="1" applyFill="1" applyBorder="1" applyAlignment="1">
      <alignment horizontal="left" vertical="top"/>
    </xf>
    <xf numFmtId="0" fontId="1" fillId="0" borderId="51" xfId="0" applyFont="1" applyFill="1" applyBorder="1" applyAlignment="1">
      <alignment horizontal="left" vertical="top"/>
    </xf>
    <xf numFmtId="0" fontId="1" fillId="0" borderId="29" xfId="0" applyFont="1" applyFill="1" applyBorder="1" applyAlignment="1">
      <alignment horizontal="left" vertical="top"/>
    </xf>
    <xf numFmtId="0" fontId="2" fillId="0" borderId="59" xfId="1" applyFont="1" applyBorder="1" applyAlignment="1">
      <alignment horizontal="center" vertical="center" wrapText="1"/>
    </xf>
    <xf numFmtId="0" fontId="2" fillId="0" borderId="83" xfId="1" applyFont="1" applyBorder="1" applyAlignment="1">
      <alignment horizontal="center" vertical="center"/>
    </xf>
    <xf numFmtId="0" fontId="3" fillId="0" borderId="9" xfId="1" applyFont="1" applyBorder="1" applyAlignment="1">
      <alignment horizontal="center" vertical="center" wrapText="1"/>
    </xf>
    <xf numFmtId="0" fontId="3" fillId="0" borderId="13" xfId="1" applyFont="1" applyBorder="1" applyAlignment="1">
      <alignment horizontal="center" vertical="center"/>
    </xf>
    <xf numFmtId="0" fontId="1" fillId="0" borderId="19" xfId="1" applyFont="1" applyFill="1" applyBorder="1" applyAlignment="1">
      <alignment horizontal="left" vertical="center" wrapText="1"/>
    </xf>
    <xf numFmtId="0" fontId="0" fillId="0" borderId="18" xfId="0" applyFill="1" applyBorder="1" applyAlignment="1">
      <alignment horizontal="left" vertical="center" wrapText="1"/>
    </xf>
    <xf numFmtId="0" fontId="1" fillId="0" borderId="19" xfId="1" applyFont="1" applyFill="1" applyBorder="1" applyAlignment="1">
      <alignment horizontal="left" vertical="center"/>
    </xf>
    <xf numFmtId="0" fontId="0" fillId="0" borderId="18" xfId="0" applyFill="1" applyBorder="1" applyAlignment="1">
      <alignment horizontal="left" vertical="center"/>
    </xf>
    <xf numFmtId="0" fontId="1" fillId="0" borderId="9" xfId="1" applyFont="1" applyBorder="1" applyAlignment="1">
      <alignment horizontal="left" vertical="center"/>
    </xf>
    <xf numFmtId="0" fontId="1" fillId="0" borderId="13" xfId="1" applyFont="1" applyBorder="1" applyAlignment="1">
      <alignment horizontal="left" vertical="center"/>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9" xfId="1" applyFont="1" applyBorder="1" applyAlignment="1">
      <alignment horizontal="center" vertical="center" wrapText="1"/>
    </xf>
    <xf numFmtId="0" fontId="0" fillId="0" borderId="13" xfId="0" applyBorder="1" applyAlignment="1">
      <alignment horizontal="center" vertical="center" wrapText="1"/>
    </xf>
    <xf numFmtId="0" fontId="3" fillId="0" borderId="13"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78" xfId="1" applyFont="1" applyBorder="1" applyAlignment="1">
      <alignment horizontal="center" vertical="center" wrapText="1"/>
    </xf>
    <xf numFmtId="0" fontId="1" fillId="0" borderId="14" xfId="1" applyFont="1" applyBorder="1" applyAlignment="1">
      <alignment horizontal="left" vertical="center"/>
    </xf>
    <xf numFmtId="0" fontId="1" fillId="0" borderId="15" xfId="1" applyFont="1" applyBorder="1" applyAlignment="1">
      <alignment horizontal="left" vertical="center"/>
    </xf>
    <xf numFmtId="0" fontId="2" fillId="0" borderId="78" xfId="1" applyFont="1" applyBorder="1" applyAlignment="1">
      <alignment horizontal="center" vertical="center"/>
    </xf>
    <xf numFmtId="0" fontId="3" fillId="0" borderId="67" xfId="1" applyFont="1" applyBorder="1" applyAlignment="1">
      <alignment horizontal="center" vertical="center" wrapText="1"/>
    </xf>
    <xf numFmtId="0" fontId="3" fillId="0" borderId="70" xfId="1" applyFont="1" applyBorder="1" applyAlignment="1">
      <alignment horizontal="center" vertical="center" wrapText="1"/>
    </xf>
    <xf numFmtId="0" fontId="5" fillId="0" borderId="19" xfId="1" applyFont="1" applyFill="1" applyBorder="1" applyAlignment="1">
      <alignment horizontal="left" vertical="center"/>
    </xf>
    <xf numFmtId="0" fontId="5" fillId="0" borderId="18" xfId="0" applyFont="1" applyFill="1" applyBorder="1" applyAlignment="1">
      <alignment horizontal="left" vertical="center"/>
    </xf>
    <xf numFmtId="0" fontId="1" fillId="0" borderId="9" xfId="1" applyFont="1" applyFill="1" applyBorder="1" applyAlignment="1">
      <alignment horizontal="left" vertical="center" wrapText="1"/>
    </xf>
    <xf numFmtId="0" fontId="1" fillId="0" borderId="12" xfId="1" applyFont="1" applyFill="1" applyBorder="1" applyAlignment="1">
      <alignment horizontal="left" vertical="center"/>
    </xf>
    <xf numFmtId="0" fontId="1" fillId="0" borderId="12" xfId="1" applyFont="1" applyFill="1" applyBorder="1" applyAlignment="1">
      <alignment horizontal="left" vertical="center" wrapText="1"/>
    </xf>
    <xf numFmtId="0" fontId="0" fillId="0" borderId="12" xfId="0" applyFill="1" applyBorder="1" applyAlignment="1">
      <alignment horizontal="left" vertical="center"/>
    </xf>
    <xf numFmtId="0" fontId="0" fillId="0" borderId="12" xfId="0" applyFill="1" applyBorder="1" applyAlignment="1">
      <alignment horizontal="left" vertical="center" wrapText="1"/>
    </xf>
    <xf numFmtId="0" fontId="0" fillId="0" borderId="18" xfId="0" applyBorder="1" applyAlignment="1">
      <alignment horizontal="left" vertical="center"/>
    </xf>
    <xf numFmtId="0" fontId="1" fillId="0" borderId="38" xfId="1" applyFont="1" applyFill="1" applyBorder="1" applyAlignment="1">
      <alignment horizontal="left" vertical="top"/>
    </xf>
    <xf numFmtId="0" fontId="1" fillId="0" borderId="42" xfId="1" applyFont="1" applyFill="1" applyBorder="1" applyAlignment="1">
      <alignment horizontal="left" vertical="top"/>
    </xf>
    <xf numFmtId="0" fontId="1" fillId="0" borderId="44" xfId="1" applyFont="1" applyFill="1" applyBorder="1" applyAlignment="1">
      <alignment horizontal="left" vertical="top"/>
    </xf>
    <xf numFmtId="0" fontId="1" fillId="0" borderId="0" xfId="1" applyFont="1" applyFill="1" applyBorder="1" applyAlignment="1">
      <alignment horizontal="left" vertical="top" wrapText="1"/>
    </xf>
    <xf numFmtId="0" fontId="5" fillId="0" borderId="0" xfId="1" applyFill="1" applyAlignment="1">
      <alignment horizontal="left" vertical="top" wrapText="1"/>
    </xf>
    <xf numFmtId="0" fontId="5" fillId="0" borderId="0" xfId="0" applyFont="1" applyFill="1" applyBorder="1" applyAlignment="1">
      <alignment horizontal="left" vertical="top" wrapText="1"/>
    </xf>
    <xf numFmtId="0" fontId="1" fillId="0" borderId="80" xfId="1" applyFont="1" applyBorder="1" applyAlignment="1">
      <alignment horizontal="center" vertical="center"/>
    </xf>
    <xf numFmtId="0" fontId="1" fillId="0" borderId="26"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1" fillId="0" borderId="35" xfId="1" applyFont="1" applyBorder="1" applyAlignment="1">
      <alignment horizontal="center" vertical="center"/>
    </xf>
    <xf numFmtId="0" fontId="2" fillId="2" borderId="14"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9" xfId="0" applyFont="1" applyFill="1" applyBorder="1" applyAlignment="1">
      <alignment horizontal="center" vertical="center"/>
    </xf>
    <xf numFmtId="0" fontId="5" fillId="0" borderId="0" xfId="1" applyFont="1" applyFill="1" applyBorder="1" applyAlignment="1">
      <alignment horizontal="left" vertical="top" wrapText="1"/>
    </xf>
    <xf numFmtId="0" fontId="6" fillId="0" borderId="24" xfId="1" applyFont="1" applyBorder="1" applyAlignment="1">
      <alignment horizontal="left" vertical="center" wrapText="1"/>
    </xf>
    <xf numFmtId="0" fontId="6" fillId="0" borderId="29" xfId="1" applyFont="1" applyBorder="1" applyAlignment="1">
      <alignment horizontal="left" vertical="center"/>
    </xf>
    <xf numFmtId="0" fontId="2" fillId="0" borderId="9" xfId="1" applyFont="1" applyBorder="1" applyAlignment="1">
      <alignment horizontal="left" vertical="center"/>
    </xf>
    <xf numFmtId="0" fontId="2" fillId="0" borderId="13" xfId="1" applyFont="1" applyBorder="1" applyAlignment="1">
      <alignment horizontal="left" vertical="center"/>
    </xf>
    <xf numFmtId="0" fontId="42" fillId="0" borderId="14" xfId="1" applyFont="1" applyBorder="1" applyAlignment="1">
      <alignment horizontal="left" vertical="center" wrapText="1"/>
    </xf>
    <xf numFmtId="0" fontId="42" fillId="0" borderId="15" xfId="1" applyFont="1" applyBorder="1" applyAlignment="1">
      <alignment horizontal="left" vertical="center" wrapText="1"/>
    </xf>
    <xf numFmtId="0" fontId="5" fillId="0" borderId="14" xfId="1" applyFont="1" applyBorder="1" applyAlignment="1">
      <alignment horizontal="center" vertical="center" wrapText="1"/>
    </xf>
    <xf numFmtId="0" fontId="5" fillId="0" borderId="24" xfId="1" applyFont="1" applyBorder="1" applyAlignment="1">
      <alignment horizontal="center"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5" fillId="0" borderId="62" xfId="1" applyFont="1" applyBorder="1" applyAlignment="1">
      <alignment horizontal="center" vertical="center" wrapText="1"/>
    </xf>
    <xf numFmtId="0" fontId="5" fillId="0" borderId="0" xfId="1" applyFont="1" applyFill="1" applyAlignment="1">
      <alignment horizontal="left" vertical="top" wrapText="1"/>
    </xf>
    <xf numFmtId="0" fontId="2" fillId="0" borderId="14" xfId="1" applyFont="1" applyBorder="1" applyAlignment="1">
      <alignment horizontal="left" vertical="center"/>
    </xf>
    <xf numFmtId="0" fontId="2" fillId="0" borderId="49" xfId="1" applyFont="1" applyBorder="1" applyAlignment="1"/>
    <xf numFmtId="0" fontId="2" fillId="0" borderId="15" xfId="1" applyFont="1" applyBorder="1" applyAlignment="1"/>
    <xf numFmtId="0" fontId="5" fillId="0" borderId="9" xfId="1" applyFont="1" applyBorder="1" applyAlignment="1">
      <alignment horizontal="center" vertical="center" wrapText="1"/>
    </xf>
    <xf numFmtId="0" fontId="5" fillId="0" borderId="12" xfId="1" applyFont="1" applyBorder="1" applyAlignment="1">
      <alignment horizontal="center" wrapText="1"/>
    </xf>
    <xf numFmtId="0" fontId="5" fillId="0" borderId="13" xfId="1" applyFont="1" applyBorder="1" applyAlignment="1">
      <alignment horizontal="center" wrapText="1"/>
    </xf>
    <xf numFmtId="0" fontId="6" fillId="0" borderId="38" xfId="1" applyFont="1" applyBorder="1" applyAlignment="1">
      <alignment horizontal="center" wrapText="1"/>
    </xf>
    <xf numFmtId="0" fontId="5" fillId="0" borderId="42" xfId="1" applyFont="1" applyBorder="1" applyAlignment="1">
      <alignment horizontal="center" wrapText="1"/>
    </xf>
    <xf numFmtId="0" fontId="5" fillId="0" borderId="44" xfId="1" applyFont="1" applyBorder="1" applyAlignment="1">
      <alignment horizontal="center" wrapText="1"/>
    </xf>
    <xf numFmtId="0" fontId="6" fillId="0" borderId="42" xfId="1" applyFont="1" applyBorder="1" applyAlignment="1">
      <alignment horizontal="center" wrapText="1"/>
    </xf>
    <xf numFmtId="0" fontId="2" fillId="0" borderId="52" xfId="1" applyFont="1" applyBorder="1" applyAlignment="1">
      <alignment horizontal="left" vertical="top" wrapText="1"/>
    </xf>
    <xf numFmtId="0" fontId="2" fillId="0" borderId="52" xfId="1" applyFont="1" applyBorder="1" applyAlignment="1">
      <alignment horizontal="left" vertical="top"/>
    </xf>
    <xf numFmtId="0" fontId="2" fillId="0" borderId="83" xfId="1" applyFont="1" applyBorder="1" applyAlignment="1">
      <alignment horizontal="left" vertical="top"/>
    </xf>
    <xf numFmtId="0" fontId="3" fillId="0" borderId="73" xfId="1" applyFont="1" applyBorder="1" applyAlignment="1">
      <alignment horizontal="left" vertical="top"/>
    </xf>
    <xf numFmtId="0" fontId="3" fillId="0" borderId="57" xfId="1" applyFont="1" applyBorder="1" applyAlignment="1">
      <alignment horizontal="left" vertical="top"/>
    </xf>
    <xf numFmtId="0" fontId="15" fillId="0" borderId="0" xfId="1" applyFont="1" applyAlignment="1">
      <alignment horizontal="left" wrapText="1"/>
    </xf>
    <xf numFmtId="0" fontId="15" fillId="0" borderId="75" xfId="1" applyFont="1" applyBorder="1" applyAlignment="1">
      <alignment horizontal="left" vertical="top"/>
    </xf>
    <xf numFmtId="0" fontId="15" fillId="0" borderId="76" xfId="1" applyFont="1" applyBorder="1" applyAlignment="1">
      <alignment horizontal="left" vertical="top"/>
    </xf>
    <xf numFmtId="0" fontId="15" fillId="0" borderId="45" xfId="1" applyFont="1" applyBorder="1" applyAlignment="1">
      <alignment horizontal="left" vertical="top"/>
    </xf>
    <xf numFmtId="0" fontId="15" fillId="0" borderId="59" xfId="1" applyFont="1" applyBorder="1" applyAlignment="1">
      <alignment vertical="center"/>
    </xf>
    <xf numFmtId="0" fontId="15" fillId="0" borderId="77" xfId="1" applyFont="1" applyBorder="1" applyAlignment="1">
      <alignment vertical="center"/>
    </xf>
    <xf numFmtId="0" fontId="15" fillId="0" borderId="78" xfId="1" applyFont="1" applyBorder="1" applyAlignment="1">
      <alignment vertical="center"/>
    </xf>
    <xf numFmtId="0" fontId="15" fillId="0" borderId="74" xfId="1" applyFont="1" applyBorder="1" applyAlignment="1">
      <alignment horizontal="center" vertical="center"/>
    </xf>
    <xf numFmtId="0" fontId="15" fillId="0" borderId="80" xfId="1" applyFont="1" applyBorder="1" applyAlignment="1">
      <alignment horizontal="center" vertical="center"/>
    </xf>
    <xf numFmtId="0" fontId="15" fillId="0" borderId="26" xfId="1" applyFont="1" applyBorder="1" applyAlignment="1">
      <alignment horizontal="center" vertical="center"/>
    </xf>
    <xf numFmtId="0" fontId="2" fillId="0" borderId="77" xfId="1" applyFont="1" applyBorder="1" applyAlignment="1">
      <alignment horizontal="left" vertical="top" wrapText="1"/>
    </xf>
    <xf numFmtId="0" fontId="2" fillId="0" borderId="77" xfId="1" applyFont="1" applyBorder="1" applyAlignment="1">
      <alignment horizontal="left" vertical="top"/>
    </xf>
    <xf numFmtId="0" fontId="2" fillId="0" borderId="78" xfId="1" applyFont="1" applyBorder="1" applyAlignment="1">
      <alignment horizontal="left" vertical="top"/>
    </xf>
    <xf numFmtId="0" fontId="2" fillId="0" borderId="63" xfId="1" applyFont="1" applyBorder="1" applyAlignment="1">
      <alignment horizontal="left" vertical="top" wrapText="1"/>
    </xf>
    <xf numFmtId="0" fontId="2" fillId="0" borderId="78" xfId="1" applyFont="1" applyBorder="1" applyAlignment="1">
      <alignment horizontal="left" vertical="top" wrapText="1"/>
    </xf>
    <xf numFmtId="0" fontId="2" fillId="0" borderId="77" xfId="1" applyFont="1" applyFill="1" applyBorder="1" applyAlignment="1">
      <alignment horizontal="left" vertical="top" wrapText="1"/>
    </xf>
    <xf numFmtId="0" fontId="2" fillId="0" borderId="77" xfId="1" applyFont="1" applyFill="1" applyBorder="1" applyAlignment="1">
      <alignment horizontal="left" vertical="top"/>
    </xf>
    <xf numFmtId="0" fontId="2" fillId="0" borderId="78" xfId="1" applyFont="1" applyFill="1" applyBorder="1" applyAlignment="1">
      <alignment horizontal="left" vertical="top"/>
    </xf>
    <xf numFmtId="0" fontId="15" fillId="0" borderId="59" xfId="1" applyFont="1" applyBorder="1" applyAlignment="1">
      <alignment horizontal="left" vertical="top"/>
    </xf>
    <xf numFmtId="0" fontId="1" fillId="0" borderId="77" xfId="1" applyFont="1" applyBorder="1" applyAlignment="1">
      <alignment horizontal="left" vertical="top"/>
    </xf>
    <xf numFmtId="0" fontId="1" fillId="0" borderId="78" xfId="1" applyFont="1" applyBorder="1" applyAlignment="1">
      <alignment horizontal="left" vertical="top"/>
    </xf>
    <xf numFmtId="0" fontId="15" fillId="0" borderId="84" xfId="1" applyFont="1" applyBorder="1" applyAlignment="1">
      <alignment vertical="center"/>
    </xf>
    <xf numFmtId="0" fontId="15" fillId="0" borderId="73" xfId="1" applyFont="1" applyBorder="1" applyAlignment="1">
      <alignment vertical="center"/>
    </xf>
    <xf numFmtId="0" fontId="15" fillId="0" borderId="57" xfId="1" applyFont="1" applyBorder="1" applyAlignment="1">
      <alignment vertical="center"/>
    </xf>
    <xf numFmtId="0" fontId="2" fillId="0" borderId="81" xfId="1" applyFont="1" applyBorder="1" applyAlignment="1">
      <alignment horizontal="left" vertical="top" wrapText="1"/>
    </xf>
    <xf numFmtId="0" fontId="2" fillId="0" borderId="81" xfId="1" applyFont="1" applyBorder="1" applyAlignment="1">
      <alignment horizontal="left" vertical="top"/>
    </xf>
    <xf numFmtId="0" fontId="2" fillId="0" borderId="55" xfId="1" applyFont="1" applyBorder="1" applyAlignment="1">
      <alignment horizontal="left" vertical="top"/>
    </xf>
    <xf numFmtId="0" fontId="5" fillId="0" borderId="0" xfId="1" applyFont="1" applyFill="1" applyBorder="1" applyAlignment="1">
      <alignment horizontal="center" vertical="center"/>
    </xf>
    <xf numFmtId="0" fontId="2" fillId="0" borderId="62" xfId="1" applyFont="1" applyBorder="1" applyAlignment="1">
      <alignment horizontal="center" vertical="center"/>
    </xf>
    <xf numFmtId="0" fontId="5" fillId="0" borderId="0" xfId="1" applyBorder="1" applyAlignment="1">
      <alignment vertical="center"/>
    </xf>
    <xf numFmtId="0" fontId="5" fillId="0" borderId="51" xfId="1" applyBorder="1" applyAlignment="1">
      <alignment vertical="center"/>
    </xf>
    <xf numFmtId="0" fontId="3" fillId="0" borderId="0" xfId="1" applyFont="1" applyAlignment="1">
      <alignment horizontal="left"/>
    </xf>
    <xf numFmtId="0" fontId="0" fillId="0" borderId="0" xfId="0" applyAlignment="1"/>
    <xf numFmtId="0" fontId="2" fillId="0" borderId="38" xfId="1" applyFont="1" applyBorder="1" applyAlignment="1">
      <alignment horizontal="center" vertical="center"/>
    </xf>
    <xf numFmtId="0" fontId="2" fillId="0" borderId="44" xfId="1" applyFont="1" applyBorder="1" applyAlignment="1">
      <alignment horizontal="center" vertical="center"/>
    </xf>
    <xf numFmtId="0" fontId="2" fillId="0" borderId="42" xfId="1" applyFont="1" applyBorder="1" applyAlignment="1">
      <alignment horizontal="center" vertical="center"/>
    </xf>
    <xf numFmtId="0" fontId="4" fillId="5" borderId="38" xfId="1" applyFont="1" applyFill="1" applyBorder="1" applyAlignment="1" applyProtection="1">
      <protection locked="0"/>
    </xf>
    <xf numFmtId="0" fontId="4" fillId="5" borderId="42" xfId="1" applyFont="1" applyFill="1" applyBorder="1" applyAlignment="1" applyProtection="1">
      <protection locked="0"/>
    </xf>
    <xf numFmtId="0" fontId="2" fillId="0" borderId="5" xfId="1" applyFont="1" applyFill="1" applyBorder="1" applyAlignment="1" applyProtection="1">
      <alignment horizontal="left" vertical="center"/>
      <protection locked="0"/>
    </xf>
    <xf numFmtId="0" fontId="5" fillId="0" borderId="3" xfId="1" applyFill="1" applyBorder="1" applyAlignment="1">
      <alignment horizontal="left" vertical="center"/>
    </xf>
    <xf numFmtId="0" fontId="2" fillId="0" borderId="3" xfId="1" applyFont="1" applyFill="1" applyBorder="1" applyAlignment="1" applyProtection="1">
      <alignment horizontal="left" vertical="center"/>
      <protection locked="0"/>
    </xf>
    <xf numFmtId="0" fontId="2" fillId="0" borderId="5" xfId="1" applyFont="1" applyFill="1" applyBorder="1" applyAlignment="1" applyProtection="1">
      <alignment horizontal="left" vertical="center" wrapText="1"/>
      <protection locked="0"/>
    </xf>
    <xf numFmtId="0" fontId="5" fillId="0" borderId="3" xfId="1" applyFill="1" applyBorder="1" applyAlignment="1">
      <alignment horizontal="left" vertical="center" wrapText="1"/>
    </xf>
    <xf numFmtId="0" fontId="2" fillId="0" borderId="50" xfId="1" applyFont="1" applyFill="1" applyBorder="1" applyAlignment="1" applyProtection="1">
      <alignment horizontal="left" vertical="center" wrapText="1"/>
      <protection locked="0"/>
    </xf>
    <xf numFmtId="0" fontId="5" fillId="0" borderId="23" xfId="1" applyFill="1" applyBorder="1" applyAlignment="1">
      <alignment horizontal="left" vertical="center" wrapText="1"/>
    </xf>
    <xf numFmtId="0" fontId="5" fillId="0" borderId="23" xfId="1" applyBorder="1" applyAlignment="1">
      <alignment horizontal="left" vertical="center" wrapText="1"/>
    </xf>
    <xf numFmtId="0" fontId="2" fillId="0" borderId="16" xfId="1" applyFont="1" applyFill="1" applyBorder="1" applyAlignment="1" applyProtection="1">
      <alignment wrapText="1"/>
      <protection locked="0"/>
    </xf>
    <xf numFmtId="0" fontId="5" fillId="0" borderId="1" xfId="1" applyFill="1" applyBorder="1" applyAlignment="1">
      <alignment wrapText="1"/>
    </xf>
    <xf numFmtId="0" fontId="5" fillId="0" borderId="7" xfId="1" applyFill="1" applyBorder="1" applyAlignment="1">
      <alignment wrapText="1"/>
    </xf>
    <xf numFmtId="0" fontId="2" fillId="0" borderId="16" xfId="1" applyFont="1" applyFill="1" applyBorder="1" applyAlignment="1" applyProtection="1">
      <alignment horizontal="left" wrapText="1"/>
      <protection locked="0"/>
    </xf>
    <xf numFmtId="0" fontId="2" fillId="0" borderId="1" xfId="1" applyFont="1" applyFill="1" applyBorder="1" applyAlignment="1" applyProtection="1">
      <alignment horizontal="left" wrapText="1"/>
      <protection locked="0"/>
    </xf>
    <xf numFmtId="0" fontId="2" fillId="0" borderId="7" xfId="1" applyFont="1" applyFill="1" applyBorder="1" applyAlignment="1" applyProtection="1">
      <alignment horizontal="left" wrapText="1"/>
      <protection locked="0"/>
    </xf>
    <xf numFmtId="0" fontId="11" fillId="0" borderId="16" xfId="1" applyFont="1" applyFill="1" applyBorder="1" applyAlignment="1" applyProtection="1">
      <alignment horizontal="left" vertical="center"/>
      <protection locked="0"/>
    </xf>
    <xf numFmtId="0" fontId="5" fillId="0" borderId="1" xfId="1" applyFill="1" applyBorder="1" applyAlignment="1">
      <alignment horizontal="left" vertical="center"/>
    </xf>
    <xf numFmtId="0" fontId="5" fillId="0" borderId="7" xfId="1" applyFill="1" applyBorder="1" applyAlignment="1">
      <alignment horizontal="left" vertical="center"/>
    </xf>
    <xf numFmtId="0" fontId="11" fillId="0" borderId="5" xfId="1" applyFont="1" applyFill="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5" fillId="0" borderId="62" xfId="1" applyBorder="1" applyAlignment="1">
      <alignment horizontal="left" vertical="center"/>
    </xf>
    <xf numFmtId="0" fontId="5" fillId="0" borderId="15" xfId="1" applyBorder="1" applyAlignment="1">
      <alignment horizontal="left" vertical="center"/>
    </xf>
    <xf numFmtId="0" fontId="5" fillId="0" borderId="51" xfId="1" applyBorder="1" applyAlignment="1">
      <alignment horizontal="left" vertical="center"/>
    </xf>
    <xf numFmtId="0" fontId="2" fillId="0" borderId="9"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11" fillId="3" borderId="9" xfId="1" applyFont="1" applyFill="1" applyBorder="1" applyAlignment="1" applyProtection="1">
      <alignment horizontal="center" vertical="center"/>
      <protection locked="0"/>
    </xf>
    <xf numFmtId="0" fontId="11" fillId="3"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left" wrapText="1"/>
      <protection locked="0"/>
    </xf>
    <xf numFmtId="0" fontId="2" fillId="0" borderId="62" xfId="1" applyFont="1" applyFill="1" applyBorder="1" applyAlignment="1" applyProtection="1">
      <alignment horizontal="left" wrapText="1"/>
      <protection locked="0"/>
    </xf>
    <xf numFmtId="0" fontId="2" fillId="0" borderId="5"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0" xfId="1" applyFont="1" applyBorder="1" applyAlignment="1">
      <alignment wrapText="1"/>
    </xf>
    <xf numFmtId="0" fontId="5" fillId="0" borderId="0" xfId="1" applyBorder="1" applyAlignment="1"/>
    <xf numFmtId="0" fontId="3" fillId="0" borderId="12" xfId="1" applyFont="1" applyBorder="1" applyAlignment="1">
      <alignment horizontal="center" vertical="center"/>
    </xf>
    <xf numFmtId="0" fontId="3" fillId="0" borderId="14" xfId="1" applyFont="1" applyBorder="1" applyAlignment="1">
      <alignment horizontal="center" vertical="center"/>
    </xf>
    <xf numFmtId="0" fontId="3" fillId="0" borderId="49" xfId="1" applyFont="1" applyBorder="1" applyAlignment="1">
      <alignment horizontal="center" vertical="center"/>
    </xf>
    <xf numFmtId="0" fontId="3" fillId="0" borderId="15" xfId="1" applyFont="1" applyBorder="1" applyAlignment="1">
      <alignment horizontal="center" vertical="center"/>
    </xf>
    <xf numFmtId="0" fontId="3" fillId="0" borderId="9" xfId="1" applyFont="1" applyBorder="1" applyAlignment="1">
      <alignment horizontal="center" vertical="center"/>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62" xfId="1" applyFont="1" applyBorder="1" applyAlignment="1">
      <alignment horizontal="center" vertical="center" wrapText="1"/>
    </xf>
    <xf numFmtId="0" fontId="3" fillId="0" borderId="0" xfId="1" applyFont="1" applyBorder="1" applyAlignment="1">
      <alignment horizontal="center" vertical="center" wrapText="1"/>
    </xf>
    <xf numFmtId="0" fontId="3" fillId="0" borderId="51" xfId="1" applyFont="1" applyBorder="1" applyAlignment="1">
      <alignment horizontal="center" vertical="center" wrapText="1"/>
    </xf>
    <xf numFmtId="0" fontId="3" fillId="0" borderId="12" xfId="1" applyFont="1" applyBorder="1" applyAlignment="1">
      <alignment horizontal="center" vertical="center" wrapText="1"/>
    </xf>
    <xf numFmtId="0" fontId="8" fillId="0" borderId="0" xfId="1" applyFont="1" applyFill="1" applyBorder="1" applyAlignment="1">
      <alignment horizontal="center" vertical="center"/>
    </xf>
    <xf numFmtId="0" fontId="6" fillId="0" borderId="0" xfId="1" applyFont="1" applyBorder="1" applyAlignment="1">
      <alignment horizontal="left" wrapText="1"/>
    </xf>
    <xf numFmtId="0" fontId="6" fillId="0" borderId="0" xfId="1" applyFont="1" applyBorder="1" applyAlignment="1">
      <alignment wrapText="1"/>
    </xf>
    <xf numFmtId="0" fontId="6" fillId="0" borderId="7" xfId="1" applyFont="1" applyFill="1" applyBorder="1" applyAlignment="1">
      <alignment horizontal="center"/>
    </xf>
    <xf numFmtId="0" fontId="6" fillId="0" borderId="3" xfId="1" applyFont="1" applyFill="1" applyBorder="1" applyAlignment="1">
      <alignment horizontal="center"/>
    </xf>
    <xf numFmtId="0" fontId="6" fillId="0" borderId="2" xfId="1" applyFont="1" applyFill="1" applyBorder="1" applyAlignment="1">
      <alignment horizontal="center"/>
    </xf>
    <xf numFmtId="0" fontId="5" fillId="0" borderId="0" xfId="1" applyFill="1" applyAlignment="1">
      <alignment wrapText="1"/>
    </xf>
    <xf numFmtId="0" fontId="2" fillId="0" borderId="15" xfId="1" applyFont="1" applyBorder="1" applyAlignment="1">
      <alignment horizontal="left" vertical="center"/>
    </xf>
    <xf numFmtId="0" fontId="3" fillId="0" borderId="32" xfId="1" applyFont="1" applyBorder="1" applyAlignment="1">
      <alignment horizontal="center" vertical="center" wrapText="1"/>
    </xf>
    <xf numFmtId="0" fontId="3" fillId="0" borderId="78" xfId="1" applyFont="1" applyBorder="1" applyAlignment="1">
      <alignment horizontal="center" vertical="center" wrapText="1"/>
    </xf>
    <xf numFmtId="0" fontId="2" fillId="0" borderId="67" xfId="1" applyFont="1" applyBorder="1" applyAlignment="1">
      <alignment horizontal="center" vertical="center" wrapText="1"/>
    </xf>
    <xf numFmtId="0" fontId="2" fillId="0" borderId="70" xfId="1" applyFont="1" applyBorder="1" applyAlignment="1">
      <alignment horizontal="center" vertical="center" wrapText="1"/>
    </xf>
    <xf numFmtId="0" fontId="3" fillId="0" borderId="72" xfId="1" applyFont="1" applyBorder="1" applyAlignment="1">
      <alignment horizontal="center" vertical="center" wrapText="1"/>
    </xf>
    <xf numFmtId="0" fontId="3" fillId="0" borderId="71" xfId="1" applyFont="1" applyBorder="1" applyAlignment="1">
      <alignment horizontal="center"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72"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9" xfId="0" applyFont="1" applyBorder="1" applyAlignment="1">
      <alignment horizontal="left" vertical="center" wrapText="1"/>
    </xf>
    <xf numFmtId="0" fontId="5" fillId="0" borderId="13" xfId="0" applyFont="1" applyBorder="1" applyAlignment="1">
      <alignment horizontal="left" vertical="center" wrapText="1"/>
    </xf>
    <xf numFmtId="0" fontId="3" fillId="0" borderId="9" xfId="0" applyFont="1" applyBorder="1" applyAlignment="1">
      <alignment horizontal="center" vertical="top" wrapText="1"/>
    </xf>
    <xf numFmtId="0" fontId="3" fillId="0" borderId="13" xfId="0" applyFont="1" applyBorder="1" applyAlignment="1">
      <alignment horizontal="center" vertical="top" wrapText="1"/>
    </xf>
  </cellXfs>
  <cellStyles count="2">
    <cellStyle name="Standard" xfId="0" builtinId="0"/>
    <cellStyle name="Standard 2" xfId="1"/>
  </cellStyles>
  <dxfs count="0"/>
  <tableStyles count="0" defaultTableStyle="TableStyleMedium2" defaultPivotStyle="PivotStyleLight16"/>
  <colors>
    <mruColors>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526501130699"/>
          <c:y val="0.28292750316192633"/>
          <c:w val="0.41474747702035258"/>
          <c:h val="0.43902543594092019"/>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B522-477E-9D66-F22DD67F3AB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B522-477E-9D66-F22DD67F3AB0}"/>
              </c:ext>
            </c:extLst>
          </c:dPt>
          <c:dLbls>
            <c:dLbl>
              <c:idx val="0"/>
              <c:layout>
                <c:manualLayout>
                  <c:x val="5.6950787401574804E-2"/>
                  <c:y val="-0.1757432030533594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22-477E-9D66-F22DD67F3AB0}"/>
                </c:ext>
              </c:extLst>
            </c:dLbl>
            <c:dLbl>
              <c:idx val="1"/>
              <c:layout>
                <c:manualLayout>
                  <c:x val="4.9680728456428895E-2"/>
                  <c:y val="5.12355046528274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22-477E-9D66-F22DD67F3AB0}"/>
                </c:ext>
              </c:extLst>
            </c:dLbl>
            <c:numFmt formatCode="0.00%" sourceLinked="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'Tabelle 5'!$A$168:$B$168</c:f>
              <c:strCache>
                <c:ptCount val="2"/>
                <c:pt idx="0">
                  <c:v>männlich</c:v>
                </c:pt>
                <c:pt idx="1">
                  <c:v>weiblich</c:v>
                </c:pt>
              </c:strCache>
            </c:strRef>
          </c:cat>
          <c:val>
            <c:numRef>
              <c:f>'Tabelle 5'!$A$169:$B$169</c:f>
              <c:numCache>
                <c:formatCode>0.00</c:formatCode>
                <c:ptCount val="2"/>
                <c:pt idx="0">
                  <c:v>65.498015498015505</c:v>
                </c:pt>
                <c:pt idx="1">
                  <c:v>34.501984501984502</c:v>
                </c:pt>
              </c:numCache>
            </c:numRef>
          </c:val>
          <c:extLst>
            <c:ext xmlns:c16="http://schemas.microsoft.com/office/drawing/2014/chart" uri="{C3380CC4-5D6E-409C-BE32-E72D297353CC}">
              <c16:uniqueId val="{00000004-B522-477E-9D66-F22DD67F3AB0}"/>
            </c:ext>
          </c:extLst>
        </c:ser>
        <c:dLbls>
          <c:showLegendKey val="0"/>
          <c:showVal val="0"/>
          <c:showCatName val="0"/>
          <c:showSerName val="0"/>
          <c:showPercent val="0"/>
          <c:showBubbleSize val="0"/>
          <c:showLeaderLines val="1"/>
        </c:dLbls>
        <c:firstSliceAng val="179"/>
      </c:pieChart>
      <c:spPr>
        <a:noFill/>
        <a:ln>
          <a:noFill/>
        </a:ln>
        <a:effectLst/>
      </c:spPr>
    </c:plotArea>
    <c:legend>
      <c:legendPos val="b"/>
      <c:layout>
        <c:manualLayout>
          <c:xMode val="edge"/>
          <c:yMode val="edge"/>
          <c:x val="2.0553855746391486E-2"/>
          <c:y val="0.78623430218979173"/>
          <c:w val="0.53010477248225607"/>
          <c:h val="0.193681017968016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43891762720613E-2"/>
          <c:y val="7.9954757036585902E-2"/>
          <c:w val="0.70570125228811353"/>
          <c:h val="0.67231823887226028"/>
        </c:manualLayout>
      </c:layout>
      <c:lineChart>
        <c:grouping val="standard"/>
        <c:varyColors val="0"/>
        <c:ser>
          <c:idx val="0"/>
          <c:order val="0"/>
          <c:tx>
            <c:strRef>
              <c:f>'Tabelle 26 FB-EI '!$A$5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26 FB-EI '!$C$4:$X$4</c:f>
              <c:strCache>
                <c:ptCount val="22"/>
                <c:pt idx="0">
                  <c:v>WS 02/03</c:v>
                </c:pt>
                <c:pt idx="1">
                  <c:v>WS 03/04</c:v>
                </c:pt>
                <c:pt idx="2">
                  <c:v>WS 04/05</c:v>
                </c:pt>
                <c:pt idx="3">
                  <c:v>WS 05/06</c:v>
                </c:pt>
                <c:pt idx="4">
                  <c:v>WS 06/07</c:v>
                </c:pt>
                <c:pt idx="5">
                  <c:v>WS 07/08</c:v>
                </c:pt>
                <c:pt idx="6">
                  <c:v>WS 08/09</c:v>
                </c:pt>
                <c:pt idx="7">
                  <c:v>WS 09/10</c:v>
                </c:pt>
                <c:pt idx="8">
                  <c:v>WS 10/11</c:v>
                </c:pt>
                <c:pt idx="9">
                  <c:v>WS 11/12</c:v>
                </c:pt>
                <c:pt idx="10">
                  <c:v>WS 12/13</c:v>
                </c:pt>
                <c:pt idx="11">
                  <c:v>WS 13/14</c:v>
                </c:pt>
                <c:pt idx="12">
                  <c:v>WS 14/15</c:v>
                </c:pt>
                <c:pt idx="13">
                  <c:v>WS 15/16</c:v>
                </c:pt>
                <c:pt idx="14">
                  <c:v>WS 16/17</c:v>
                </c:pt>
                <c:pt idx="15">
                  <c:v>WS 17/18</c:v>
                </c:pt>
                <c:pt idx="16">
                  <c:v>WS 18/19</c:v>
                </c:pt>
                <c:pt idx="17">
                  <c:v>WS 19/20</c:v>
                </c:pt>
                <c:pt idx="18">
                  <c:v>WS 20/21</c:v>
                </c:pt>
                <c:pt idx="19">
                  <c:v>WS 21/22</c:v>
                </c:pt>
                <c:pt idx="20">
                  <c:v>WS 22/23</c:v>
                </c:pt>
                <c:pt idx="21">
                  <c:v>WS 23/24</c:v>
                </c:pt>
              </c:strCache>
            </c:strRef>
          </c:cat>
          <c:val>
            <c:numRef>
              <c:f>'Tabelle 26 FB-EI '!$C$5:$W$5</c:f>
              <c:numCache>
                <c:formatCode>General</c:formatCode>
                <c:ptCount val="21"/>
                <c:pt idx="0">
                  <c:v>33</c:v>
                </c:pt>
                <c:pt idx="1">
                  <c:v>16</c:v>
                </c:pt>
                <c:pt idx="2">
                  <c:v>21</c:v>
                </c:pt>
                <c:pt idx="3">
                  <c:v>22</c:v>
                </c:pt>
                <c:pt idx="4">
                  <c:v>35</c:v>
                </c:pt>
                <c:pt idx="5">
                  <c:v>24</c:v>
                </c:pt>
                <c:pt idx="6">
                  <c:v>40</c:v>
                </c:pt>
                <c:pt idx="7">
                  <c:v>36</c:v>
                </c:pt>
                <c:pt idx="8">
                  <c:v>50</c:v>
                </c:pt>
                <c:pt idx="9">
                  <c:v>67</c:v>
                </c:pt>
                <c:pt idx="10">
                  <c:v>72</c:v>
                </c:pt>
                <c:pt idx="11">
                  <c:v>72</c:v>
                </c:pt>
                <c:pt idx="12">
                  <c:v>82</c:v>
                </c:pt>
                <c:pt idx="13">
                  <c:v>121</c:v>
                </c:pt>
                <c:pt idx="14">
                  <c:v>90</c:v>
                </c:pt>
                <c:pt idx="15">
                  <c:v>104</c:v>
                </c:pt>
                <c:pt idx="16">
                  <c:v>76</c:v>
                </c:pt>
                <c:pt idx="17">
                  <c:v>77</c:v>
                </c:pt>
                <c:pt idx="18">
                  <c:v>100</c:v>
                </c:pt>
                <c:pt idx="19">
                  <c:v>83</c:v>
                </c:pt>
                <c:pt idx="20">
                  <c:v>74</c:v>
                </c:pt>
              </c:numCache>
            </c:numRef>
          </c:val>
          <c:smooth val="0"/>
          <c:extLst>
            <c:ext xmlns:c16="http://schemas.microsoft.com/office/drawing/2014/chart" uri="{C3380CC4-5D6E-409C-BE32-E72D297353CC}">
              <c16:uniqueId val="{00000000-0525-458C-9993-8347D9CD0D95}"/>
            </c:ext>
          </c:extLst>
        </c:ser>
        <c:ser>
          <c:idx val="1"/>
          <c:order val="1"/>
          <c:tx>
            <c:strRef>
              <c:f>'Tabelle 26 FB-EI '!$A$6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26 FB-EI '!$C$4:$X$4</c:f>
              <c:strCache>
                <c:ptCount val="22"/>
                <c:pt idx="0">
                  <c:v>WS 02/03</c:v>
                </c:pt>
                <c:pt idx="1">
                  <c:v>WS 03/04</c:v>
                </c:pt>
                <c:pt idx="2">
                  <c:v>WS 04/05</c:v>
                </c:pt>
                <c:pt idx="3">
                  <c:v>WS 05/06</c:v>
                </c:pt>
                <c:pt idx="4">
                  <c:v>WS 06/07</c:v>
                </c:pt>
                <c:pt idx="5">
                  <c:v>WS 07/08</c:v>
                </c:pt>
                <c:pt idx="6">
                  <c:v>WS 08/09</c:v>
                </c:pt>
                <c:pt idx="7">
                  <c:v>WS 09/10</c:v>
                </c:pt>
                <c:pt idx="8">
                  <c:v>WS 10/11</c:v>
                </c:pt>
                <c:pt idx="9">
                  <c:v>WS 11/12</c:v>
                </c:pt>
                <c:pt idx="10">
                  <c:v>WS 12/13</c:v>
                </c:pt>
                <c:pt idx="11">
                  <c:v>WS 13/14</c:v>
                </c:pt>
                <c:pt idx="12">
                  <c:v>WS 14/15</c:v>
                </c:pt>
                <c:pt idx="13">
                  <c:v>WS 15/16</c:v>
                </c:pt>
                <c:pt idx="14">
                  <c:v>WS 16/17</c:v>
                </c:pt>
                <c:pt idx="15">
                  <c:v>WS 17/18</c:v>
                </c:pt>
                <c:pt idx="16">
                  <c:v>WS 18/19</c:v>
                </c:pt>
                <c:pt idx="17">
                  <c:v>WS 19/20</c:v>
                </c:pt>
                <c:pt idx="18">
                  <c:v>WS 20/21</c:v>
                </c:pt>
                <c:pt idx="19">
                  <c:v>WS 21/22</c:v>
                </c:pt>
                <c:pt idx="20">
                  <c:v>WS 22/23</c:v>
                </c:pt>
                <c:pt idx="21">
                  <c:v>WS 23/24</c:v>
                </c:pt>
              </c:strCache>
            </c:strRef>
          </c:cat>
          <c:val>
            <c:numRef>
              <c:f>'Tabelle 26 FB-EI '!$C$6:$X$6</c:f>
              <c:numCache>
                <c:formatCode>General</c:formatCode>
                <c:ptCount val="22"/>
                <c:pt idx="0">
                  <c:v>86</c:v>
                </c:pt>
                <c:pt idx="1">
                  <c:v>76</c:v>
                </c:pt>
                <c:pt idx="2">
                  <c:v>93</c:v>
                </c:pt>
                <c:pt idx="3">
                  <c:v>161</c:v>
                </c:pt>
                <c:pt idx="4">
                  <c:v>131</c:v>
                </c:pt>
                <c:pt idx="5">
                  <c:v>141</c:v>
                </c:pt>
                <c:pt idx="6">
                  <c:v>178</c:v>
                </c:pt>
                <c:pt idx="7">
                  <c:v>200</c:v>
                </c:pt>
                <c:pt idx="8">
                  <c:v>181</c:v>
                </c:pt>
                <c:pt idx="9">
                  <c:v>255</c:v>
                </c:pt>
                <c:pt idx="10">
                  <c:v>277</c:v>
                </c:pt>
                <c:pt idx="11">
                  <c:v>277</c:v>
                </c:pt>
                <c:pt idx="12">
                  <c:v>305</c:v>
                </c:pt>
                <c:pt idx="13">
                  <c:v>296</c:v>
                </c:pt>
                <c:pt idx="14">
                  <c:v>308</c:v>
                </c:pt>
                <c:pt idx="15">
                  <c:v>212</c:v>
                </c:pt>
                <c:pt idx="16">
                  <c:v>277</c:v>
                </c:pt>
                <c:pt idx="17">
                  <c:v>184</c:v>
                </c:pt>
                <c:pt idx="18">
                  <c:v>165</c:v>
                </c:pt>
                <c:pt idx="19">
                  <c:v>127</c:v>
                </c:pt>
                <c:pt idx="20">
                  <c:v>175</c:v>
                </c:pt>
                <c:pt idx="21">
                  <c:v>143</c:v>
                </c:pt>
              </c:numCache>
            </c:numRef>
          </c:val>
          <c:smooth val="0"/>
          <c:extLst>
            <c:ext xmlns:c16="http://schemas.microsoft.com/office/drawing/2014/chart" uri="{C3380CC4-5D6E-409C-BE32-E72D297353CC}">
              <c16:uniqueId val="{00000001-0525-458C-9993-8347D9CD0D95}"/>
            </c:ext>
          </c:extLst>
        </c:ser>
        <c:ser>
          <c:idx val="2"/>
          <c:order val="2"/>
          <c:tx>
            <c:strRef>
              <c:f>'Tabelle 26 FB-EI '!$A$7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26 FB-EI '!$C$4:$X$4</c:f>
              <c:strCache>
                <c:ptCount val="22"/>
                <c:pt idx="0">
                  <c:v>WS 02/03</c:v>
                </c:pt>
                <c:pt idx="1">
                  <c:v>WS 03/04</c:v>
                </c:pt>
                <c:pt idx="2">
                  <c:v>WS 04/05</c:v>
                </c:pt>
                <c:pt idx="3">
                  <c:v>WS 05/06</c:v>
                </c:pt>
                <c:pt idx="4">
                  <c:v>WS 06/07</c:v>
                </c:pt>
                <c:pt idx="5">
                  <c:v>WS 07/08</c:v>
                </c:pt>
                <c:pt idx="6">
                  <c:v>WS 08/09</c:v>
                </c:pt>
                <c:pt idx="7">
                  <c:v>WS 09/10</c:v>
                </c:pt>
                <c:pt idx="8">
                  <c:v>WS 10/11</c:v>
                </c:pt>
                <c:pt idx="9">
                  <c:v>WS 11/12</c:v>
                </c:pt>
                <c:pt idx="10">
                  <c:v>WS 12/13</c:v>
                </c:pt>
                <c:pt idx="11">
                  <c:v>WS 13/14</c:v>
                </c:pt>
                <c:pt idx="12">
                  <c:v>WS 14/15</c:v>
                </c:pt>
                <c:pt idx="13">
                  <c:v>WS 15/16</c:v>
                </c:pt>
                <c:pt idx="14">
                  <c:v>WS 16/17</c:v>
                </c:pt>
                <c:pt idx="15">
                  <c:v>WS 17/18</c:v>
                </c:pt>
                <c:pt idx="16">
                  <c:v>WS 18/19</c:v>
                </c:pt>
                <c:pt idx="17">
                  <c:v>WS 19/20</c:v>
                </c:pt>
                <c:pt idx="18">
                  <c:v>WS 20/21</c:v>
                </c:pt>
                <c:pt idx="19">
                  <c:v>WS 21/22</c:v>
                </c:pt>
                <c:pt idx="20">
                  <c:v>WS 22/23</c:v>
                </c:pt>
                <c:pt idx="21">
                  <c:v>WS 23/24</c:v>
                </c:pt>
              </c:strCache>
            </c:strRef>
          </c:cat>
          <c:val>
            <c:numRef>
              <c:f>'Tabelle 26 FB-EI '!$C$7:$X$7</c:f>
              <c:numCache>
                <c:formatCode>General</c:formatCode>
                <c:ptCount val="22"/>
                <c:pt idx="0">
                  <c:v>182</c:v>
                </c:pt>
                <c:pt idx="1">
                  <c:v>206</c:v>
                </c:pt>
                <c:pt idx="2">
                  <c:v>243</c:v>
                </c:pt>
                <c:pt idx="3">
                  <c:v>332</c:v>
                </c:pt>
                <c:pt idx="4">
                  <c:v>357</c:v>
                </c:pt>
                <c:pt idx="5">
                  <c:v>386</c:v>
                </c:pt>
                <c:pt idx="6">
                  <c:v>427</c:v>
                </c:pt>
                <c:pt idx="7">
                  <c:v>503</c:v>
                </c:pt>
                <c:pt idx="8">
                  <c:v>537</c:v>
                </c:pt>
                <c:pt idx="9">
                  <c:v>619</c:v>
                </c:pt>
                <c:pt idx="10">
                  <c:v>716</c:v>
                </c:pt>
                <c:pt idx="11">
                  <c:v>842</c:v>
                </c:pt>
                <c:pt idx="12">
                  <c:v>922</c:v>
                </c:pt>
                <c:pt idx="13">
                  <c:v>931</c:v>
                </c:pt>
                <c:pt idx="14">
                  <c:v>938</c:v>
                </c:pt>
                <c:pt idx="15">
                  <c:v>811</c:v>
                </c:pt>
                <c:pt idx="16">
                  <c:v>746</c:v>
                </c:pt>
                <c:pt idx="17">
                  <c:v>700</c:v>
                </c:pt>
                <c:pt idx="18">
                  <c:v>655</c:v>
                </c:pt>
                <c:pt idx="19">
                  <c:v>539</c:v>
                </c:pt>
                <c:pt idx="20">
                  <c:v>509</c:v>
                </c:pt>
                <c:pt idx="21">
                  <c:v>462</c:v>
                </c:pt>
              </c:numCache>
            </c:numRef>
          </c:val>
          <c:smooth val="0"/>
          <c:extLst>
            <c:ext xmlns:c16="http://schemas.microsoft.com/office/drawing/2014/chart" uri="{C3380CC4-5D6E-409C-BE32-E72D297353CC}">
              <c16:uniqueId val="{00000002-0525-458C-9993-8347D9CD0D95}"/>
            </c:ext>
          </c:extLst>
        </c:ser>
        <c:dLbls>
          <c:showLegendKey val="0"/>
          <c:showVal val="0"/>
          <c:showCatName val="0"/>
          <c:showSerName val="0"/>
          <c:showPercent val="0"/>
          <c:showBubbleSize val="0"/>
        </c:dLbls>
        <c:marker val="1"/>
        <c:smooth val="0"/>
        <c:axId val="61514496"/>
        <c:axId val="61516416"/>
      </c:lineChart>
      <c:catAx>
        <c:axId val="6151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61516416"/>
        <c:crosses val="autoZero"/>
        <c:auto val="1"/>
        <c:lblAlgn val="ctr"/>
        <c:lblOffset val="100"/>
        <c:tickLblSkip val="1"/>
        <c:tickMarkSkip val="1"/>
        <c:noMultiLvlLbl val="0"/>
      </c:catAx>
      <c:valAx>
        <c:axId val="615164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61514496"/>
        <c:crosses val="autoZero"/>
        <c:crossBetween val="between"/>
      </c:valAx>
      <c:spPr>
        <a:noFill/>
        <a:ln w="3175">
          <a:solidFill>
            <a:srgbClr val="000000"/>
          </a:solidFill>
          <a:prstDash val="solid"/>
        </a:ln>
      </c:spPr>
    </c:plotArea>
    <c:legend>
      <c:legendPos val="r"/>
      <c:layout>
        <c:manualLayout>
          <c:xMode val="edge"/>
          <c:yMode val="edge"/>
          <c:x val="0.82197444641271289"/>
          <c:y val="0.24505733128697893"/>
          <c:w val="0.1630943041713882"/>
          <c:h val="0.25000083411183771"/>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oddHeader>&amp;LFachhochschule Südwestfalen
- Der Kanzler - &amp;RIserlohn, 15.11.2019
SG 2.1</c:oddHeader>
    </c:headerFooter>
    <c:pageMargins b="0.984251969" l="0.78740157499999996" r="0.78740157499999996" t="0.984251969" header="0.4921259845" footer="0.4921259845"/>
    <c:pageSetup paperSize="9" orientation="landscape"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91873422615444E-2"/>
          <c:y val="7.2580835698178386E-2"/>
          <c:w val="0.6806629783521958"/>
          <c:h val="0.67827291390556377"/>
        </c:manualLayout>
      </c:layout>
      <c:lineChart>
        <c:grouping val="standard"/>
        <c:varyColors val="0"/>
        <c:ser>
          <c:idx val="0"/>
          <c:order val="0"/>
          <c:tx>
            <c:strRef>
              <c:f>'Tabelle 27 FB-IN'!$A$5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27 FB-IN'!$B$4:$X$4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27 FB-IN'!$B$5:$W$5</c:f>
              <c:numCache>
                <c:formatCode>General</c:formatCode>
                <c:ptCount val="22"/>
                <c:pt idx="0">
                  <c:v>25</c:v>
                </c:pt>
                <c:pt idx="1">
                  <c:v>32</c:v>
                </c:pt>
                <c:pt idx="2">
                  <c:v>51</c:v>
                </c:pt>
                <c:pt idx="3">
                  <c:v>55</c:v>
                </c:pt>
                <c:pt idx="4">
                  <c:v>64</c:v>
                </c:pt>
                <c:pt idx="5">
                  <c:v>109</c:v>
                </c:pt>
                <c:pt idx="6">
                  <c:v>92</c:v>
                </c:pt>
                <c:pt idx="7">
                  <c:v>119</c:v>
                </c:pt>
                <c:pt idx="8">
                  <c:v>117</c:v>
                </c:pt>
                <c:pt idx="9">
                  <c:v>113</c:v>
                </c:pt>
                <c:pt idx="10">
                  <c:v>90</c:v>
                </c:pt>
                <c:pt idx="11">
                  <c:v>88</c:v>
                </c:pt>
                <c:pt idx="12">
                  <c:v>82</c:v>
                </c:pt>
                <c:pt idx="13">
                  <c:v>81</c:v>
                </c:pt>
                <c:pt idx="14">
                  <c:v>88</c:v>
                </c:pt>
                <c:pt idx="15">
                  <c:v>69</c:v>
                </c:pt>
                <c:pt idx="16">
                  <c:v>83</c:v>
                </c:pt>
                <c:pt idx="17">
                  <c:v>45</c:v>
                </c:pt>
                <c:pt idx="18">
                  <c:v>65</c:v>
                </c:pt>
                <c:pt idx="19">
                  <c:v>82</c:v>
                </c:pt>
                <c:pt idx="20">
                  <c:v>77</c:v>
                </c:pt>
                <c:pt idx="21">
                  <c:v>93</c:v>
                </c:pt>
              </c:numCache>
            </c:numRef>
          </c:val>
          <c:smooth val="0"/>
          <c:extLst>
            <c:ext xmlns:c16="http://schemas.microsoft.com/office/drawing/2014/chart" uri="{C3380CC4-5D6E-409C-BE32-E72D297353CC}">
              <c16:uniqueId val="{00000000-436B-4CE7-BDC8-9127DF286D47}"/>
            </c:ext>
          </c:extLst>
        </c:ser>
        <c:ser>
          <c:idx val="1"/>
          <c:order val="1"/>
          <c:tx>
            <c:strRef>
              <c:f>'Tabelle 27 FB-IN'!$A$6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27 FB-IN'!$B$4:$X$4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27 FB-IN'!$B$6:$X$6</c:f>
              <c:numCache>
                <c:formatCode>General</c:formatCode>
                <c:ptCount val="23"/>
                <c:pt idx="0">
                  <c:v>136</c:v>
                </c:pt>
                <c:pt idx="1">
                  <c:v>161</c:v>
                </c:pt>
                <c:pt idx="2">
                  <c:v>198</c:v>
                </c:pt>
                <c:pt idx="3">
                  <c:v>241</c:v>
                </c:pt>
                <c:pt idx="4">
                  <c:v>170</c:v>
                </c:pt>
                <c:pt idx="5">
                  <c:v>157</c:v>
                </c:pt>
                <c:pt idx="6">
                  <c:v>197</c:v>
                </c:pt>
                <c:pt idx="7">
                  <c:v>158</c:v>
                </c:pt>
                <c:pt idx="8">
                  <c:v>147</c:v>
                </c:pt>
                <c:pt idx="9">
                  <c:v>132</c:v>
                </c:pt>
                <c:pt idx="10">
                  <c:v>302</c:v>
                </c:pt>
                <c:pt idx="11">
                  <c:v>207</c:v>
                </c:pt>
                <c:pt idx="12">
                  <c:v>162</c:v>
                </c:pt>
                <c:pt idx="13">
                  <c:v>262</c:v>
                </c:pt>
                <c:pt idx="14">
                  <c:v>327</c:v>
                </c:pt>
                <c:pt idx="15">
                  <c:v>273</c:v>
                </c:pt>
                <c:pt idx="16">
                  <c:v>245</c:v>
                </c:pt>
                <c:pt idx="17">
                  <c:v>267</c:v>
                </c:pt>
                <c:pt idx="18">
                  <c:v>236</c:v>
                </c:pt>
                <c:pt idx="19">
                  <c:v>234</c:v>
                </c:pt>
                <c:pt idx="20">
                  <c:v>313</c:v>
                </c:pt>
                <c:pt idx="21">
                  <c:v>359</c:v>
                </c:pt>
                <c:pt idx="22">
                  <c:v>305</c:v>
                </c:pt>
              </c:numCache>
            </c:numRef>
          </c:val>
          <c:smooth val="0"/>
          <c:extLst>
            <c:ext xmlns:c16="http://schemas.microsoft.com/office/drawing/2014/chart" uri="{C3380CC4-5D6E-409C-BE32-E72D297353CC}">
              <c16:uniqueId val="{00000001-436B-4CE7-BDC8-9127DF286D47}"/>
            </c:ext>
          </c:extLst>
        </c:ser>
        <c:ser>
          <c:idx val="2"/>
          <c:order val="2"/>
          <c:tx>
            <c:strRef>
              <c:f>'Tabelle 27 FB-IN'!$A$7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27 FB-IN'!$B$4:$X$4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27 FB-IN'!$B$7:$X$7</c:f>
              <c:numCache>
                <c:formatCode>General</c:formatCode>
                <c:ptCount val="23"/>
                <c:pt idx="0">
                  <c:v>356</c:v>
                </c:pt>
                <c:pt idx="1">
                  <c:v>417</c:v>
                </c:pt>
                <c:pt idx="2">
                  <c:v>496</c:v>
                </c:pt>
                <c:pt idx="3">
                  <c:v>566</c:v>
                </c:pt>
                <c:pt idx="4">
                  <c:v>598</c:v>
                </c:pt>
                <c:pt idx="5">
                  <c:v>589</c:v>
                </c:pt>
                <c:pt idx="6">
                  <c:v>580</c:v>
                </c:pt>
                <c:pt idx="7">
                  <c:v>536</c:v>
                </c:pt>
                <c:pt idx="8">
                  <c:v>433</c:v>
                </c:pt>
                <c:pt idx="9">
                  <c:v>379</c:v>
                </c:pt>
                <c:pt idx="10">
                  <c:v>524</c:v>
                </c:pt>
                <c:pt idx="11">
                  <c:v>514</c:v>
                </c:pt>
                <c:pt idx="12">
                  <c:v>486</c:v>
                </c:pt>
                <c:pt idx="13">
                  <c:v>543</c:v>
                </c:pt>
                <c:pt idx="14">
                  <c:v>637</c:v>
                </c:pt>
                <c:pt idx="15">
                  <c:v>666</c:v>
                </c:pt>
                <c:pt idx="16">
                  <c:v>637</c:v>
                </c:pt>
                <c:pt idx="17">
                  <c:v>619</c:v>
                </c:pt>
                <c:pt idx="18">
                  <c:v>637</c:v>
                </c:pt>
                <c:pt idx="19">
                  <c:v>642</c:v>
                </c:pt>
                <c:pt idx="20">
                  <c:v>718</c:v>
                </c:pt>
                <c:pt idx="21">
                  <c:v>785</c:v>
                </c:pt>
                <c:pt idx="22">
                  <c:v>831</c:v>
                </c:pt>
              </c:numCache>
            </c:numRef>
          </c:val>
          <c:smooth val="0"/>
          <c:extLst>
            <c:ext xmlns:c16="http://schemas.microsoft.com/office/drawing/2014/chart" uri="{C3380CC4-5D6E-409C-BE32-E72D297353CC}">
              <c16:uniqueId val="{00000002-436B-4CE7-BDC8-9127DF286D47}"/>
            </c:ext>
          </c:extLst>
        </c:ser>
        <c:dLbls>
          <c:showLegendKey val="0"/>
          <c:showVal val="0"/>
          <c:showCatName val="0"/>
          <c:showSerName val="0"/>
          <c:showPercent val="0"/>
          <c:showBubbleSize val="0"/>
        </c:dLbls>
        <c:marker val="1"/>
        <c:smooth val="0"/>
        <c:axId val="68431232"/>
        <c:axId val="68433408"/>
      </c:lineChart>
      <c:catAx>
        <c:axId val="6843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68433408"/>
        <c:crosses val="autoZero"/>
        <c:auto val="1"/>
        <c:lblAlgn val="ctr"/>
        <c:lblOffset val="100"/>
        <c:tickLblSkip val="1"/>
        <c:tickMarkSkip val="1"/>
        <c:noMultiLvlLbl val="0"/>
      </c:catAx>
      <c:valAx>
        <c:axId val="684334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68431232"/>
        <c:crosses val="autoZero"/>
        <c:crossBetween val="between"/>
      </c:valAx>
      <c:spPr>
        <a:noFill/>
        <a:ln w="3175">
          <a:solidFill>
            <a:srgbClr val="000000"/>
          </a:solidFill>
          <a:prstDash val="solid"/>
        </a:ln>
      </c:spPr>
    </c:plotArea>
    <c:legend>
      <c:legendPos val="r"/>
      <c:layout>
        <c:manualLayout>
          <c:xMode val="edge"/>
          <c:yMode val="edge"/>
          <c:x val="0.80106136874533751"/>
          <c:y val="0.20014675044508856"/>
          <c:w val="0.183802942999472"/>
          <c:h val="0.24734109050155231"/>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14201987471904E-2"/>
          <c:y val="7.9881656804733733E-2"/>
          <c:w val="0.69911083391803741"/>
          <c:h val="0.66863905325443784"/>
        </c:manualLayout>
      </c:layout>
      <c:lineChart>
        <c:grouping val="standard"/>
        <c:varyColors val="0"/>
        <c:ser>
          <c:idx val="0"/>
          <c:order val="0"/>
          <c:tx>
            <c:strRef>
              <c:f>'Tabelle 28 FB-TBW'!$A$5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28 FB-TBW'!$B$4:$X$4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28 FB-TBW'!$B$5:$W$5</c:f>
              <c:numCache>
                <c:formatCode>General</c:formatCode>
                <c:ptCount val="22"/>
                <c:pt idx="0">
                  <c:v>70</c:v>
                </c:pt>
                <c:pt idx="1">
                  <c:v>83</c:v>
                </c:pt>
                <c:pt idx="2">
                  <c:v>78</c:v>
                </c:pt>
                <c:pt idx="3">
                  <c:v>88</c:v>
                </c:pt>
                <c:pt idx="4">
                  <c:v>108</c:v>
                </c:pt>
                <c:pt idx="5">
                  <c:v>144</c:v>
                </c:pt>
                <c:pt idx="6">
                  <c:v>157</c:v>
                </c:pt>
                <c:pt idx="7">
                  <c:v>145</c:v>
                </c:pt>
                <c:pt idx="8">
                  <c:v>165</c:v>
                </c:pt>
                <c:pt idx="9">
                  <c:v>113</c:v>
                </c:pt>
                <c:pt idx="10">
                  <c:v>161</c:v>
                </c:pt>
                <c:pt idx="11">
                  <c:v>170</c:v>
                </c:pt>
                <c:pt idx="12">
                  <c:v>154</c:v>
                </c:pt>
                <c:pt idx="13">
                  <c:v>148</c:v>
                </c:pt>
                <c:pt idx="14">
                  <c:v>165</c:v>
                </c:pt>
                <c:pt idx="15">
                  <c:v>197</c:v>
                </c:pt>
                <c:pt idx="16">
                  <c:v>187</c:v>
                </c:pt>
                <c:pt idx="17">
                  <c:v>195</c:v>
                </c:pt>
                <c:pt idx="18">
                  <c:v>138</c:v>
                </c:pt>
                <c:pt idx="19">
                  <c:v>167</c:v>
                </c:pt>
                <c:pt idx="20">
                  <c:v>197</c:v>
                </c:pt>
                <c:pt idx="21">
                  <c:v>153</c:v>
                </c:pt>
              </c:numCache>
            </c:numRef>
          </c:val>
          <c:smooth val="0"/>
          <c:extLst>
            <c:ext xmlns:c16="http://schemas.microsoft.com/office/drawing/2014/chart" uri="{C3380CC4-5D6E-409C-BE32-E72D297353CC}">
              <c16:uniqueId val="{00000000-2005-43D6-9241-BA9555AEFF7F}"/>
            </c:ext>
          </c:extLst>
        </c:ser>
        <c:ser>
          <c:idx val="1"/>
          <c:order val="1"/>
          <c:tx>
            <c:strRef>
              <c:f>'Tabelle 28 FB-TBW'!$A$6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28 FB-TBW'!$B$4:$X$4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28 FB-TBW'!$B$6:$X$6</c:f>
              <c:numCache>
                <c:formatCode>General</c:formatCode>
                <c:ptCount val="23"/>
                <c:pt idx="0">
                  <c:v>258</c:v>
                </c:pt>
                <c:pt idx="1">
                  <c:v>263</c:v>
                </c:pt>
                <c:pt idx="2">
                  <c:v>252</c:v>
                </c:pt>
                <c:pt idx="3">
                  <c:v>338</c:v>
                </c:pt>
                <c:pt idx="4">
                  <c:v>361</c:v>
                </c:pt>
                <c:pt idx="5">
                  <c:v>246</c:v>
                </c:pt>
                <c:pt idx="6">
                  <c:v>264</c:v>
                </c:pt>
                <c:pt idx="7">
                  <c:v>292</c:v>
                </c:pt>
                <c:pt idx="8">
                  <c:v>260</c:v>
                </c:pt>
                <c:pt idx="9">
                  <c:v>280</c:v>
                </c:pt>
                <c:pt idx="10">
                  <c:v>490</c:v>
                </c:pt>
                <c:pt idx="11">
                  <c:v>454</c:v>
                </c:pt>
                <c:pt idx="12">
                  <c:v>343</c:v>
                </c:pt>
                <c:pt idx="13">
                  <c:v>427</c:v>
                </c:pt>
                <c:pt idx="14">
                  <c:v>429</c:v>
                </c:pt>
                <c:pt idx="15">
                  <c:v>369</c:v>
                </c:pt>
                <c:pt idx="16">
                  <c:v>389</c:v>
                </c:pt>
                <c:pt idx="17">
                  <c:v>333</c:v>
                </c:pt>
                <c:pt idx="18">
                  <c:v>320</c:v>
                </c:pt>
                <c:pt idx="19">
                  <c:v>279</c:v>
                </c:pt>
                <c:pt idx="20">
                  <c:v>303</c:v>
                </c:pt>
                <c:pt idx="21">
                  <c:v>304</c:v>
                </c:pt>
                <c:pt idx="22">
                  <c:v>313</c:v>
                </c:pt>
              </c:numCache>
            </c:numRef>
          </c:val>
          <c:smooth val="0"/>
          <c:extLst>
            <c:ext xmlns:c16="http://schemas.microsoft.com/office/drawing/2014/chart" uri="{C3380CC4-5D6E-409C-BE32-E72D297353CC}">
              <c16:uniqueId val="{00000001-2005-43D6-9241-BA9555AEFF7F}"/>
            </c:ext>
          </c:extLst>
        </c:ser>
        <c:ser>
          <c:idx val="2"/>
          <c:order val="2"/>
          <c:tx>
            <c:strRef>
              <c:f>'Tabelle 28 FB-TBW'!$A$7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28 FB-TBW'!$B$4:$X$4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28 FB-TBW'!$B$7:$X$7</c:f>
              <c:numCache>
                <c:formatCode>General</c:formatCode>
                <c:ptCount val="23"/>
                <c:pt idx="0">
                  <c:v>839</c:v>
                </c:pt>
                <c:pt idx="1">
                  <c:v>876</c:v>
                </c:pt>
                <c:pt idx="2">
                  <c:v>886</c:v>
                </c:pt>
                <c:pt idx="3">
                  <c:v>926</c:v>
                </c:pt>
                <c:pt idx="4">
                  <c:v>1002</c:v>
                </c:pt>
                <c:pt idx="5">
                  <c:v>945</c:v>
                </c:pt>
                <c:pt idx="6">
                  <c:v>995</c:v>
                </c:pt>
                <c:pt idx="7">
                  <c:v>956</c:v>
                </c:pt>
                <c:pt idx="8">
                  <c:v>909</c:v>
                </c:pt>
                <c:pt idx="9">
                  <c:v>937</c:v>
                </c:pt>
                <c:pt idx="10">
                  <c:v>1209</c:v>
                </c:pt>
                <c:pt idx="11">
                  <c:v>1292</c:v>
                </c:pt>
                <c:pt idx="12">
                  <c:v>1240</c:v>
                </c:pt>
                <c:pt idx="13">
                  <c:v>1348</c:v>
                </c:pt>
                <c:pt idx="14">
                  <c:v>1378</c:v>
                </c:pt>
                <c:pt idx="15">
                  <c:v>1255</c:v>
                </c:pt>
                <c:pt idx="16">
                  <c:v>1209</c:v>
                </c:pt>
                <c:pt idx="17">
                  <c:v>1151</c:v>
                </c:pt>
                <c:pt idx="18">
                  <c:v>1092</c:v>
                </c:pt>
                <c:pt idx="19">
                  <c:v>1060</c:v>
                </c:pt>
                <c:pt idx="20">
                  <c:v>977</c:v>
                </c:pt>
                <c:pt idx="21">
                  <c:v>967</c:v>
                </c:pt>
                <c:pt idx="22">
                  <c:v>945</c:v>
                </c:pt>
              </c:numCache>
            </c:numRef>
          </c:val>
          <c:smooth val="0"/>
          <c:extLst>
            <c:ext xmlns:c16="http://schemas.microsoft.com/office/drawing/2014/chart" uri="{C3380CC4-5D6E-409C-BE32-E72D297353CC}">
              <c16:uniqueId val="{00000002-2005-43D6-9241-BA9555AEFF7F}"/>
            </c:ext>
          </c:extLst>
        </c:ser>
        <c:dLbls>
          <c:showLegendKey val="0"/>
          <c:showVal val="0"/>
          <c:showCatName val="0"/>
          <c:showSerName val="0"/>
          <c:showPercent val="0"/>
          <c:showBubbleSize val="0"/>
        </c:dLbls>
        <c:marker val="1"/>
        <c:smooth val="0"/>
        <c:axId val="100375168"/>
        <c:axId val="100389632"/>
      </c:lineChart>
      <c:catAx>
        <c:axId val="10037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75" b="0" i="0" u="none" strike="noStrike" baseline="0">
                <a:solidFill>
                  <a:srgbClr val="000000"/>
                </a:solidFill>
                <a:latin typeface="Arial"/>
                <a:ea typeface="Arial"/>
                <a:cs typeface="Arial"/>
              </a:defRPr>
            </a:pPr>
            <a:endParaRPr lang="de-DE"/>
          </a:p>
        </c:txPr>
        <c:crossAx val="100389632"/>
        <c:crosses val="autoZero"/>
        <c:auto val="1"/>
        <c:lblAlgn val="ctr"/>
        <c:lblOffset val="100"/>
        <c:tickLblSkip val="1"/>
        <c:tickMarkSkip val="1"/>
        <c:noMultiLvlLbl val="0"/>
      </c:catAx>
      <c:valAx>
        <c:axId val="100389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de-DE"/>
          </a:p>
        </c:txPr>
        <c:crossAx val="100375168"/>
        <c:crosses val="autoZero"/>
        <c:crossBetween val="between"/>
      </c:valAx>
      <c:spPr>
        <a:noFill/>
        <a:ln w="3175">
          <a:solidFill>
            <a:srgbClr val="000000"/>
          </a:solidFill>
          <a:prstDash val="solid"/>
        </a:ln>
      </c:spPr>
    </c:plotArea>
    <c:legend>
      <c:legendPos val="r"/>
      <c:layout>
        <c:manualLayout>
          <c:xMode val="edge"/>
          <c:yMode val="edge"/>
          <c:x val="0.80767363048531848"/>
          <c:y val="0.19429901289353529"/>
          <c:w val="0.18009542371559992"/>
          <c:h val="0.29015171606034129"/>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61804733049591E-2"/>
          <c:y val="7.3654390934844188E-2"/>
          <c:w val="0.67140428715898259"/>
          <c:h val="0.67422096317280455"/>
        </c:manualLayout>
      </c:layout>
      <c:lineChart>
        <c:grouping val="standard"/>
        <c:varyColors val="0"/>
        <c:ser>
          <c:idx val="0"/>
          <c:order val="0"/>
          <c:tx>
            <c:strRef>
              <c:f>'Tabelle 29 FB-IW '!$A$5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29 FB-IW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29 FB-IW '!$B$5:$W$5</c:f>
              <c:numCache>
                <c:formatCode>General</c:formatCode>
                <c:ptCount val="22"/>
                <c:pt idx="0">
                  <c:v>46</c:v>
                </c:pt>
                <c:pt idx="1">
                  <c:v>76</c:v>
                </c:pt>
                <c:pt idx="2">
                  <c:v>107</c:v>
                </c:pt>
                <c:pt idx="3">
                  <c:v>89</c:v>
                </c:pt>
                <c:pt idx="4">
                  <c:v>108</c:v>
                </c:pt>
                <c:pt idx="5">
                  <c:v>163</c:v>
                </c:pt>
                <c:pt idx="6">
                  <c:v>207</c:v>
                </c:pt>
                <c:pt idx="7">
                  <c:v>295</c:v>
                </c:pt>
                <c:pt idx="8">
                  <c:v>271</c:v>
                </c:pt>
                <c:pt idx="9">
                  <c:v>417</c:v>
                </c:pt>
                <c:pt idx="10">
                  <c:v>553</c:v>
                </c:pt>
                <c:pt idx="11">
                  <c:v>787</c:v>
                </c:pt>
                <c:pt idx="12">
                  <c:v>1069</c:v>
                </c:pt>
                <c:pt idx="13">
                  <c:v>1155</c:v>
                </c:pt>
                <c:pt idx="14">
                  <c:v>1375</c:v>
                </c:pt>
                <c:pt idx="15">
                  <c:v>1319</c:v>
                </c:pt>
                <c:pt idx="16">
                  <c:v>1292</c:v>
                </c:pt>
                <c:pt idx="17">
                  <c:v>857</c:v>
                </c:pt>
                <c:pt idx="18">
                  <c:v>674</c:v>
                </c:pt>
                <c:pt idx="19">
                  <c:v>752</c:v>
                </c:pt>
                <c:pt idx="20">
                  <c:v>578</c:v>
                </c:pt>
                <c:pt idx="21">
                  <c:v>514</c:v>
                </c:pt>
              </c:numCache>
            </c:numRef>
          </c:val>
          <c:smooth val="0"/>
          <c:extLst>
            <c:ext xmlns:c16="http://schemas.microsoft.com/office/drawing/2014/chart" uri="{C3380CC4-5D6E-409C-BE32-E72D297353CC}">
              <c16:uniqueId val="{00000000-DA8B-4516-BC93-2E2FA653A8F5}"/>
            </c:ext>
          </c:extLst>
        </c:ser>
        <c:ser>
          <c:idx val="1"/>
          <c:order val="1"/>
          <c:tx>
            <c:strRef>
              <c:f>'Tabelle 29 FB-IW '!$A$6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29 FB-IW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29 FB-IW '!$B$6:$X$6</c:f>
              <c:numCache>
                <c:formatCode>General</c:formatCode>
                <c:ptCount val="23"/>
                <c:pt idx="0">
                  <c:v>124</c:v>
                </c:pt>
                <c:pt idx="1">
                  <c:v>217</c:v>
                </c:pt>
                <c:pt idx="2">
                  <c:v>293</c:v>
                </c:pt>
                <c:pt idx="3">
                  <c:v>306</c:v>
                </c:pt>
                <c:pt idx="4">
                  <c:v>307</c:v>
                </c:pt>
                <c:pt idx="5">
                  <c:v>290</c:v>
                </c:pt>
                <c:pt idx="6">
                  <c:v>548</c:v>
                </c:pt>
                <c:pt idx="7">
                  <c:v>712</c:v>
                </c:pt>
                <c:pt idx="8">
                  <c:v>627</c:v>
                </c:pt>
                <c:pt idx="9">
                  <c:v>660</c:v>
                </c:pt>
                <c:pt idx="10">
                  <c:v>905</c:v>
                </c:pt>
                <c:pt idx="11">
                  <c:v>908</c:v>
                </c:pt>
                <c:pt idx="12">
                  <c:v>756</c:v>
                </c:pt>
                <c:pt idx="13">
                  <c:v>915</c:v>
                </c:pt>
                <c:pt idx="14">
                  <c:v>872</c:v>
                </c:pt>
                <c:pt idx="15">
                  <c:v>1460</c:v>
                </c:pt>
                <c:pt idx="16">
                  <c:v>991</c:v>
                </c:pt>
                <c:pt idx="17">
                  <c:v>867</c:v>
                </c:pt>
                <c:pt idx="18">
                  <c:v>916</c:v>
                </c:pt>
                <c:pt idx="19">
                  <c:v>833</c:v>
                </c:pt>
                <c:pt idx="20">
                  <c:v>535</c:v>
                </c:pt>
                <c:pt idx="21">
                  <c:v>454</c:v>
                </c:pt>
                <c:pt idx="22">
                  <c:v>471</c:v>
                </c:pt>
              </c:numCache>
            </c:numRef>
          </c:val>
          <c:smooth val="0"/>
          <c:extLst>
            <c:ext xmlns:c16="http://schemas.microsoft.com/office/drawing/2014/chart" uri="{C3380CC4-5D6E-409C-BE32-E72D297353CC}">
              <c16:uniqueId val="{00000001-DA8B-4516-BC93-2E2FA653A8F5}"/>
            </c:ext>
          </c:extLst>
        </c:ser>
        <c:ser>
          <c:idx val="2"/>
          <c:order val="2"/>
          <c:tx>
            <c:strRef>
              <c:f>'Tabelle 29 FB-IW '!$A$7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29 FB-IW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29 FB-IW '!$B$7:$X$7</c:f>
              <c:numCache>
                <c:formatCode>General</c:formatCode>
                <c:ptCount val="23"/>
                <c:pt idx="0">
                  <c:v>400</c:v>
                </c:pt>
                <c:pt idx="1">
                  <c:v>528</c:v>
                </c:pt>
                <c:pt idx="2">
                  <c:v>663</c:v>
                </c:pt>
                <c:pt idx="3">
                  <c:v>757</c:v>
                </c:pt>
                <c:pt idx="4">
                  <c:v>902</c:v>
                </c:pt>
                <c:pt idx="5">
                  <c:v>945</c:v>
                </c:pt>
                <c:pt idx="6">
                  <c:v>1381</c:v>
                </c:pt>
                <c:pt idx="7">
                  <c:v>1592</c:v>
                </c:pt>
                <c:pt idx="8">
                  <c:v>1802</c:v>
                </c:pt>
                <c:pt idx="9">
                  <c:v>1985</c:v>
                </c:pt>
                <c:pt idx="10">
                  <c:v>2502</c:v>
                </c:pt>
                <c:pt idx="11">
                  <c:v>2919</c:v>
                </c:pt>
                <c:pt idx="12">
                  <c:v>3095</c:v>
                </c:pt>
                <c:pt idx="13">
                  <c:v>3359</c:v>
                </c:pt>
                <c:pt idx="14">
                  <c:v>3241</c:v>
                </c:pt>
                <c:pt idx="15">
                  <c:v>3297</c:v>
                </c:pt>
                <c:pt idx="16">
                  <c:v>3346</c:v>
                </c:pt>
                <c:pt idx="17">
                  <c:v>2907</c:v>
                </c:pt>
                <c:pt idx="18">
                  <c:v>2739</c:v>
                </c:pt>
                <c:pt idx="19">
                  <c:v>2586</c:v>
                </c:pt>
                <c:pt idx="20">
                  <c:v>2244</c:v>
                </c:pt>
                <c:pt idx="21">
                  <c:v>1780</c:v>
                </c:pt>
                <c:pt idx="22">
                  <c:v>1420</c:v>
                </c:pt>
              </c:numCache>
            </c:numRef>
          </c:val>
          <c:smooth val="0"/>
          <c:extLst>
            <c:ext xmlns:c16="http://schemas.microsoft.com/office/drawing/2014/chart" uri="{C3380CC4-5D6E-409C-BE32-E72D297353CC}">
              <c16:uniqueId val="{00000002-DA8B-4516-BC93-2E2FA653A8F5}"/>
            </c:ext>
          </c:extLst>
        </c:ser>
        <c:dLbls>
          <c:showLegendKey val="0"/>
          <c:showVal val="0"/>
          <c:showCatName val="0"/>
          <c:showSerName val="0"/>
          <c:showPercent val="0"/>
          <c:showBubbleSize val="0"/>
        </c:dLbls>
        <c:marker val="1"/>
        <c:smooth val="0"/>
        <c:axId val="106194816"/>
        <c:axId val="106217472"/>
      </c:lineChart>
      <c:catAx>
        <c:axId val="106194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106217472"/>
        <c:crosses val="autoZero"/>
        <c:auto val="1"/>
        <c:lblAlgn val="ctr"/>
        <c:lblOffset val="100"/>
        <c:tickLblSkip val="1"/>
        <c:tickMarkSkip val="1"/>
        <c:noMultiLvlLbl val="0"/>
      </c:catAx>
      <c:valAx>
        <c:axId val="1062174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106194816"/>
        <c:crosses val="autoZero"/>
        <c:crossBetween val="between"/>
      </c:valAx>
      <c:spPr>
        <a:noFill/>
        <a:ln w="3175">
          <a:solidFill>
            <a:srgbClr val="000000"/>
          </a:solidFill>
          <a:prstDash val="solid"/>
        </a:ln>
      </c:spPr>
    </c:plotArea>
    <c:legend>
      <c:legendPos val="r"/>
      <c:layout>
        <c:manualLayout>
          <c:xMode val="edge"/>
          <c:yMode val="edge"/>
          <c:x val="0.77931905006467839"/>
          <c:y val="0.28021403907280223"/>
          <c:w val="0.20191665351407911"/>
          <c:h val="0.25503047656233052"/>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75376196990423E-2"/>
          <c:y val="7.6487252124645896E-2"/>
          <c:w val="0.7270276810194265"/>
          <c:h val="0.67138810198300281"/>
        </c:manualLayout>
      </c:layout>
      <c:lineChart>
        <c:grouping val="standard"/>
        <c:varyColors val="0"/>
        <c:ser>
          <c:idx val="0"/>
          <c:order val="0"/>
          <c:tx>
            <c:strRef>
              <c:f>'Tabelle 30 FB-AWS '!$A$5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30 FB-AWS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30 FB-AWS '!$B$5:$W$5</c:f>
              <c:numCache>
                <c:formatCode>General</c:formatCode>
                <c:ptCount val="22"/>
                <c:pt idx="0">
                  <c:v>56</c:v>
                </c:pt>
                <c:pt idx="1">
                  <c:v>50</c:v>
                </c:pt>
                <c:pt idx="2">
                  <c:v>52</c:v>
                </c:pt>
                <c:pt idx="3">
                  <c:v>48</c:v>
                </c:pt>
                <c:pt idx="4">
                  <c:v>76</c:v>
                </c:pt>
                <c:pt idx="5">
                  <c:v>84</c:v>
                </c:pt>
                <c:pt idx="6">
                  <c:v>117</c:v>
                </c:pt>
                <c:pt idx="7">
                  <c:v>114</c:v>
                </c:pt>
                <c:pt idx="8">
                  <c:v>88</c:v>
                </c:pt>
                <c:pt idx="9">
                  <c:v>102</c:v>
                </c:pt>
                <c:pt idx="10">
                  <c:v>92</c:v>
                </c:pt>
                <c:pt idx="11">
                  <c:v>100</c:v>
                </c:pt>
                <c:pt idx="12">
                  <c:v>104</c:v>
                </c:pt>
                <c:pt idx="13">
                  <c:v>123</c:v>
                </c:pt>
                <c:pt idx="14">
                  <c:v>120</c:v>
                </c:pt>
                <c:pt idx="15">
                  <c:v>103</c:v>
                </c:pt>
                <c:pt idx="16">
                  <c:v>126</c:v>
                </c:pt>
                <c:pt idx="17">
                  <c:v>142</c:v>
                </c:pt>
                <c:pt idx="18">
                  <c:v>105</c:v>
                </c:pt>
                <c:pt idx="19">
                  <c:v>149</c:v>
                </c:pt>
                <c:pt idx="20">
                  <c:v>119</c:v>
                </c:pt>
                <c:pt idx="21">
                  <c:v>125</c:v>
                </c:pt>
              </c:numCache>
            </c:numRef>
          </c:val>
          <c:smooth val="0"/>
          <c:extLst>
            <c:ext xmlns:c16="http://schemas.microsoft.com/office/drawing/2014/chart" uri="{C3380CC4-5D6E-409C-BE32-E72D297353CC}">
              <c16:uniqueId val="{00000000-A8A4-4548-B1F9-247860AAD0AE}"/>
            </c:ext>
          </c:extLst>
        </c:ser>
        <c:ser>
          <c:idx val="1"/>
          <c:order val="1"/>
          <c:tx>
            <c:strRef>
              <c:f>'Tabelle 30 FB-AWS '!$A$6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30 FB-AWS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30 FB-AWS '!$B$6:$X$6</c:f>
              <c:numCache>
                <c:formatCode>General</c:formatCode>
                <c:ptCount val="23"/>
                <c:pt idx="0">
                  <c:v>86</c:v>
                </c:pt>
                <c:pt idx="1">
                  <c:v>103</c:v>
                </c:pt>
                <c:pt idx="2">
                  <c:v>119</c:v>
                </c:pt>
                <c:pt idx="3">
                  <c:v>117</c:v>
                </c:pt>
                <c:pt idx="4">
                  <c:v>154</c:v>
                </c:pt>
                <c:pt idx="5">
                  <c:v>99</c:v>
                </c:pt>
                <c:pt idx="6">
                  <c:v>127</c:v>
                </c:pt>
                <c:pt idx="7">
                  <c:v>128</c:v>
                </c:pt>
                <c:pt idx="8">
                  <c:v>167</c:v>
                </c:pt>
                <c:pt idx="9">
                  <c:v>159</c:v>
                </c:pt>
                <c:pt idx="10">
                  <c:v>157</c:v>
                </c:pt>
                <c:pt idx="11">
                  <c:v>159</c:v>
                </c:pt>
                <c:pt idx="12">
                  <c:v>169</c:v>
                </c:pt>
                <c:pt idx="13">
                  <c:v>160</c:v>
                </c:pt>
                <c:pt idx="14">
                  <c:v>172</c:v>
                </c:pt>
                <c:pt idx="15">
                  <c:v>163</c:v>
                </c:pt>
                <c:pt idx="16">
                  <c:v>162</c:v>
                </c:pt>
                <c:pt idx="17">
                  <c:v>206</c:v>
                </c:pt>
                <c:pt idx="18">
                  <c:v>186</c:v>
                </c:pt>
                <c:pt idx="19">
                  <c:v>184</c:v>
                </c:pt>
                <c:pt idx="20">
                  <c:v>160</c:v>
                </c:pt>
                <c:pt idx="21">
                  <c:v>160</c:v>
                </c:pt>
                <c:pt idx="22">
                  <c:v>219</c:v>
                </c:pt>
              </c:numCache>
            </c:numRef>
          </c:val>
          <c:smooth val="0"/>
          <c:extLst>
            <c:ext xmlns:c16="http://schemas.microsoft.com/office/drawing/2014/chart" uri="{C3380CC4-5D6E-409C-BE32-E72D297353CC}">
              <c16:uniqueId val="{00000001-A8A4-4548-B1F9-247860AAD0AE}"/>
            </c:ext>
          </c:extLst>
        </c:ser>
        <c:ser>
          <c:idx val="2"/>
          <c:order val="2"/>
          <c:tx>
            <c:strRef>
              <c:f>'Tabelle 30 FB-AWS '!$A$7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30 FB-AWS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30 FB-AWS '!$B$7:$X$7</c:f>
              <c:numCache>
                <c:formatCode>General</c:formatCode>
                <c:ptCount val="23"/>
                <c:pt idx="0">
                  <c:v>311</c:v>
                </c:pt>
                <c:pt idx="1">
                  <c:v>331</c:v>
                </c:pt>
                <c:pt idx="2">
                  <c:v>355</c:v>
                </c:pt>
                <c:pt idx="3">
                  <c:v>396</c:v>
                </c:pt>
                <c:pt idx="4">
                  <c:v>464</c:v>
                </c:pt>
                <c:pt idx="5">
                  <c:v>435</c:v>
                </c:pt>
                <c:pt idx="6">
                  <c:v>436</c:v>
                </c:pt>
                <c:pt idx="7">
                  <c:v>344</c:v>
                </c:pt>
                <c:pt idx="8">
                  <c:v>410</c:v>
                </c:pt>
                <c:pt idx="9">
                  <c:v>408</c:v>
                </c:pt>
                <c:pt idx="10">
                  <c:v>428</c:v>
                </c:pt>
                <c:pt idx="11">
                  <c:v>431</c:v>
                </c:pt>
                <c:pt idx="12">
                  <c:v>442</c:v>
                </c:pt>
                <c:pt idx="13">
                  <c:v>434</c:v>
                </c:pt>
                <c:pt idx="14">
                  <c:v>464</c:v>
                </c:pt>
                <c:pt idx="15">
                  <c:v>462</c:v>
                </c:pt>
                <c:pt idx="16">
                  <c:v>469</c:v>
                </c:pt>
                <c:pt idx="17">
                  <c:v>506</c:v>
                </c:pt>
                <c:pt idx="18">
                  <c:v>509</c:v>
                </c:pt>
                <c:pt idx="19">
                  <c:v>506</c:v>
                </c:pt>
                <c:pt idx="20">
                  <c:v>482</c:v>
                </c:pt>
                <c:pt idx="21">
                  <c:v>451</c:v>
                </c:pt>
                <c:pt idx="22">
                  <c:v>468</c:v>
                </c:pt>
              </c:numCache>
            </c:numRef>
          </c:val>
          <c:smooth val="0"/>
          <c:extLst>
            <c:ext xmlns:c16="http://schemas.microsoft.com/office/drawing/2014/chart" uri="{C3380CC4-5D6E-409C-BE32-E72D297353CC}">
              <c16:uniqueId val="{00000002-A8A4-4548-B1F9-247860AAD0AE}"/>
            </c:ext>
          </c:extLst>
        </c:ser>
        <c:dLbls>
          <c:showLegendKey val="0"/>
          <c:showVal val="0"/>
          <c:showCatName val="0"/>
          <c:showSerName val="0"/>
          <c:showPercent val="0"/>
          <c:showBubbleSize val="0"/>
        </c:dLbls>
        <c:marker val="1"/>
        <c:smooth val="0"/>
        <c:axId val="106490496"/>
        <c:axId val="106492672"/>
      </c:lineChart>
      <c:catAx>
        <c:axId val="10649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106492672"/>
        <c:crosses val="autoZero"/>
        <c:auto val="1"/>
        <c:lblAlgn val="ctr"/>
        <c:lblOffset val="100"/>
        <c:tickLblSkip val="1"/>
        <c:tickMarkSkip val="1"/>
        <c:noMultiLvlLbl val="0"/>
      </c:catAx>
      <c:valAx>
        <c:axId val="106492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106490496"/>
        <c:crosses val="autoZero"/>
        <c:crossBetween val="between"/>
      </c:valAx>
      <c:spPr>
        <a:noFill/>
        <a:ln w="3175">
          <a:solidFill>
            <a:srgbClr val="000000"/>
          </a:solidFill>
          <a:prstDash val="solid"/>
        </a:ln>
      </c:spPr>
    </c:plotArea>
    <c:legend>
      <c:legendPos val="r"/>
      <c:layout>
        <c:manualLayout>
          <c:xMode val="edge"/>
          <c:yMode val="edge"/>
          <c:x val="0.83146103484276357"/>
          <c:y val="0.34277620396600567"/>
          <c:w val="0.16033105991862542"/>
          <c:h val="0.26840322948761841"/>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75376196990423E-2"/>
          <c:y val="7.6487252124645896E-2"/>
          <c:w val="0.69357045143638851"/>
          <c:h val="0.67138810198300281"/>
        </c:manualLayout>
      </c:layout>
      <c:lineChart>
        <c:grouping val="standard"/>
        <c:varyColors val="0"/>
        <c:ser>
          <c:idx val="0"/>
          <c:order val="0"/>
          <c:tx>
            <c:strRef>
              <c:f>'Tabelle 31 FB-B+G'!$A$6</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31 FB-B+G'!$B$5:$N$5</c:f>
              <c:strCache>
                <c:ptCount val="13"/>
                <c:pt idx="0">
                  <c:v>WS 11/12</c:v>
                </c:pt>
                <c:pt idx="1">
                  <c:v>WS 12/13</c:v>
                </c:pt>
                <c:pt idx="2">
                  <c:v>WS 13/14</c:v>
                </c:pt>
                <c:pt idx="3">
                  <c:v>WS 14/15</c:v>
                </c:pt>
                <c:pt idx="4">
                  <c:v>WS 15/16</c:v>
                </c:pt>
                <c:pt idx="5">
                  <c:v>WS 16/17</c:v>
                </c:pt>
                <c:pt idx="6">
                  <c:v>WS 17/18</c:v>
                </c:pt>
                <c:pt idx="7">
                  <c:v>WS 18/19</c:v>
                </c:pt>
                <c:pt idx="8">
                  <c:v>WS 19/20</c:v>
                </c:pt>
                <c:pt idx="9">
                  <c:v>WS 20/21</c:v>
                </c:pt>
                <c:pt idx="10">
                  <c:v>WS 21/22</c:v>
                </c:pt>
                <c:pt idx="11">
                  <c:v>WS 22/23</c:v>
                </c:pt>
                <c:pt idx="12">
                  <c:v>WS 23/24</c:v>
                </c:pt>
              </c:strCache>
            </c:strRef>
          </c:cat>
          <c:val>
            <c:numRef>
              <c:f>'Tabelle 31 FB-B+G'!$B$6:$M$6</c:f>
              <c:numCache>
                <c:formatCode>General</c:formatCode>
                <c:ptCount val="12"/>
                <c:pt idx="3">
                  <c:v>13</c:v>
                </c:pt>
                <c:pt idx="4">
                  <c:v>33</c:v>
                </c:pt>
                <c:pt idx="5">
                  <c:v>54</c:v>
                </c:pt>
                <c:pt idx="6">
                  <c:v>65</c:v>
                </c:pt>
                <c:pt idx="7">
                  <c:v>61</c:v>
                </c:pt>
                <c:pt idx="8">
                  <c:v>48</c:v>
                </c:pt>
                <c:pt idx="9">
                  <c:v>77</c:v>
                </c:pt>
                <c:pt idx="10">
                  <c:v>72</c:v>
                </c:pt>
                <c:pt idx="11">
                  <c:v>92</c:v>
                </c:pt>
              </c:numCache>
            </c:numRef>
          </c:val>
          <c:smooth val="0"/>
          <c:extLst>
            <c:ext xmlns:c16="http://schemas.microsoft.com/office/drawing/2014/chart" uri="{C3380CC4-5D6E-409C-BE32-E72D297353CC}">
              <c16:uniqueId val="{00000000-CFA4-455B-BE89-0961B96B0583}"/>
            </c:ext>
          </c:extLst>
        </c:ser>
        <c:ser>
          <c:idx val="1"/>
          <c:order val="1"/>
          <c:tx>
            <c:strRef>
              <c:f>'Tabelle 31 FB-B+G'!$A$7</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31 FB-B+G'!$B$5:$N$5</c:f>
              <c:strCache>
                <c:ptCount val="13"/>
                <c:pt idx="0">
                  <c:v>WS 11/12</c:v>
                </c:pt>
                <c:pt idx="1">
                  <c:v>WS 12/13</c:v>
                </c:pt>
                <c:pt idx="2">
                  <c:v>WS 13/14</c:v>
                </c:pt>
                <c:pt idx="3">
                  <c:v>WS 14/15</c:v>
                </c:pt>
                <c:pt idx="4">
                  <c:v>WS 15/16</c:v>
                </c:pt>
                <c:pt idx="5">
                  <c:v>WS 16/17</c:v>
                </c:pt>
                <c:pt idx="6">
                  <c:v>WS 17/18</c:v>
                </c:pt>
                <c:pt idx="7">
                  <c:v>WS 18/19</c:v>
                </c:pt>
                <c:pt idx="8">
                  <c:v>WS 19/20</c:v>
                </c:pt>
                <c:pt idx="9">
                  <c:v>WS 20/21</c:v>
                </c:pt>
                <c:pt idx="10">
                  <c:v>WS 21/22</c:v>
                </c:pt>
                <c:pt idx="11">
                  <c:v>WS 22/23</c:v>
                </c:pt>
                <c:pt idx="12">
                  <c:v>WS 23/24</c:v>
                </c:pt>
              </c:strCache>
            </c:strRef>
          </c:cat>
          <c:val>
            <c:numRef>
              <c:f>'Tabelle 31 FB-B+G'!$B$7:$N$7</c:f>
              <c:numCache>
                <c:formatCode>General</c:formatCode>
                <c:ptCount val="13"/>
                <c:pt idx="0">
                  <c:v>73</c:v>
                </c:pt>
                <c:pt idx="1">
                  <c:v>54</c:v>
                </c:pt>
                <c:pt idx="2">
                  <c:v>119</c:v>
                </c:pt>
                <c:pt idx="3">
                  <c:v>115</c:v>
                </c:pt>
                <c:pt idx="4">
                  <c:v>104</c:v>
                </c:pt>
                <c:pt idx="5">
                  <c:v>115</c:v>
                </c:pt>
                <c:pt idx="6">
                  <c:v>165</c:v>
                </c:pt>
                <c:pt idx="7">
                  <c:v>162</c:v>
                </c:pt>
                <c:pt idx="8">
                  <c:v>187</c:v>
                </c:pt>
                <c:pt idx="9">
                  <c:v>175</c:v>
                </c:pt>
                <c:pt idx="10">
                  <c:v>183</c:v>
                </c:pt>
                <c:pt idx="11">
                  <c:v>160</c:v>
                </c:pt>
                <c:pt idx="12">
                  <c:v>154</c:v>
                </c:pt>
              </c:numCache>
            </c:numRef>
          </c:val>
          <c:smooth val="0"/>
          <c:extLst>
            <c:ext xmlns:c16="http://schemas.microsoft.com/office/drawing/2014/chart" uri="{C3380CC4-5D6E-409C-BE32-E72D297353CC}">
              <c16:uniqueId val="{00000001-CFA4-455B-BE89-0961B96B0583}"/>
            </c:ext>
          </c:extLst>
        </c:ser>
        <c:ser>
          <c:idx val="2"/>
          <c:order val="2"/>
          <c:tx>
            <c:strRef>
              <c:f>'Tabelle 31 FB-B+G'!$A$8</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31 FB-B+G'!$B$5:$N$5</c:f>
              <c:strCache>
                <c:ptCount val="13"/>
                <c:pt idx="0">
                  <c:v>WS 11/12</c:v>
                </c:pt>
                <c:pt idx="1">
                  <c:v>WS 12/13</c:v>
                </c:pt>
                <c:pt idx="2">
                  <c:v>WS 13/14</c:v>
                </c:pt>
                <c:pt idx="3">
                  <c:v>WS 14/15</c:v>
                </c:pt>
                <c:pt idx="4">
                  <c:v>WS 15/16</c:v>
                </c:pt>
                <c:pt idx="5">
                  <c:v>WS 16/17</c:v>
                </c:pt>
                <c:pt idx="6">
                  <c:v>WS 17/18</c:v>
                </c:pt>
                <c:pt idx="7">
                  <c:v>WS 18/19</c:v>
                </c:pt>
                <c:pt idx="8">
                  <c:v>WS 19/20</c:v>
                </c:pt>
                <c:pt idx="9">
                  <c:v>WS 20/21</c:v>
                </c:pt>
                <c:pt idx="10">
                  <c:v>WS 21/22</c:v>
                </c:pt>
                <c:pt idx="11">
                  <c:v>WS 22/23</c:v>
                </c:pt>
                <c:pt idx="12">
                  <c:v>WS 23/24</c:v>
                </c:pt>
              </c:strCache>
            </c:strRef>
          </c:cat>
          <c:val>
            <c:numRef>
              <c:f>'Tabelle 31 FB-B+G'!$B$8:$N$8</c:f>
              <c:numCache>
                <c:formatCode>General</c:formatCode>
                <c:ptCount val="13"/>
                <c:pt idx="0">
                  <c:v>73</c:v>
                </c:pt>
                <c:pt idx="1">
                  <c:v>110</c:v>
                </c:pt>
                <c:pt idx="2">
                  <c:v>217</c:v>
                </c:pt>
                <c:pt idx="3">
                  <c:v>290</c:v>
                </c:pt>
                <c:pt idx="4">
                  <c:v>304</c:v>
                </c:pt>
                <c:pt idx="5">
                  <c:v>351</c:v>
                </c:pt>
                <c:pt idx="6">
                  <c:v>402</c:v>
                </c:pt>
                <c:pt idx="7">
                  <c:v>455</c:v>
                </c:pt>
                <c:pt idx="8">
                  <c:v>521</c:v>
                </c:pt>
                <c:pt idx="9">
                  <c:v>597</c:v>
                </c:pt>
                <c:pt idx="10">
                  <c:v>683</c:v>
                </c:pt>
                <c:pt idx="11">
                  <c:v>672</c:v>
                </c:pt>
                <c:pt idx="12">
                  <c:v>644</c:v>
                </c:pt>
              </c:numCache>
            </c:numRef>
          </c:val>
          <c:smooth val="0"/>
          <c:extLst>
            <c:ext xmlns:c16="http://schemas.microsoft.com/office/drawing/2014/chart" uri="{C3380CC4-5D6E-409C-BE32-E72D297353CC}">
              <c16:uniqueId val="{00000002-CFA4-455B-BE89-0961B96B0583}"/>
            </c:ext>
          </c:extLst>
        </c:ser>
        <c:dLbls>
          <c:showLegendKey val="0"/>
          <c:showVal val="0"/>
          <c:showCatName val="0"/>
          <c:showSerName val="0"/>
          <c:showPercent val="0"/>
          <c:showBubbleSize val="0"/>
        </c:dLbls>
        <c:marker val="1"/>
        <c:smooth val="0"/>
        <c:axId val="61425152"/>
        <c:axId val="61427072"/>
      </c:lineChart>
      <c:catAx>
        <c:axId val="6142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61427072"/>
        <c:crosses val="autoZero"/>
        <c:auto val="1"/>
        <c:lblAlgn val="ctr"/>
        <c:lblOffset val="100"/>
        <c:tickLblSkip val="1"/>
        <c:tickMarkSkip val="1"/>
        <c:noMultiLvlLbl val="0"/>
      </c:catAx>
      <c:valAx>
        <c:axId val="61427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61425152"/>
        <c:crosses val="autoZero"/>
        <c:crossBetween val="between"/>
      </c:valAx>
      <c:spPr>
        <a:noFill/>
        <a:ln w="3175">
          <a:solidFill>
            <a:srgbClr val="000000"/>
          </a:solidFill>
          <a:prstDash val="solid"/>
        </a:ln>
      </c:spPr>
    </c:plotArea>
    <c:legend>
      <c:legendPos val="r"/>
      <c:layout>
        <c:manualLayout>
          <c:xMode val="edge"/>
          <c:yMode val="edge"/>
          <c:x val="0.78932968536251713"/>
          <c:y val="0.34277620396600567"/>
          <c:w val="0.20246238030095765"/>
          <c:h val="0.36260623229461758"/>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90852021611248E-2"/>
          <c:y val="6.9892656598245853E-2"/>
          <c:w val="0.716632098407054"/>
          <c:h val="0.69355020778259346"/>
        </c:manualLayout>
      </c:layout>
      <c:lineChart>
        <c:grouping val="standard"/>
        <c:varyColors val="0"/>
        <c:ser>
          <c:idx val="0"/>
          <c:order val="0"/>
          <c:tx>
            <c:strRef>
              <c:f>'Tabelle 32 FB-EE '!$A$5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32 FB-EE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32 FB-EE '!$B$5:$W$5</c:f>
              <c:numCache>
                <c:formatCode>General</c:formatCode>
                <c:ptCount val="22"/>
                <c:pt idx="0">
                  <c:v>35</c:v>
                </c:pt>
                <c:pt idx="1">
                  <c:v>27</c:v>
                </c:pt>
                <c:pt idx="2">
                  <c:v>30</c:v>
                </c:pt>
                <c:pt idx="3">
                  <c:v>61</c:v>
                </c:pt>
                <c:pt idx="4">
                  <c:v>108</c:v>
                </c:pt>
                <c:pt idx="5">
                  <c:v>166</c:v>
                </c:pt>
                <c:pt idx="6">
                  <c:v>175</c:v>
                </c:pt>
                <c:pt idx="7">
                  <c:v>200</c:v>
                </c:pt>
                <c:pt idx="8">
                  <c:v>138</c:v>
                </c:pt>
                <c:pt idx="9">
                  <c:v>358</c:v>
                </c:pt>
                <c:pt idx="10">
                  <c:v>234</c:v>
                </c:pt>
                <c:pt idx="11">
                  <c:v>280</c:v>
                </c:pt>
                <c:pt idx="12">
                  <c:v>324</c:v>
                </c:pt>
                <c:pt idx="13">
                  <c:v>302</c:v>
                </c:pt>
                <c:pt idx="14">
                  <c:v>353</c:v>
                </c:pt>
                <c:pt idx="15">
                  <c:v>322</c:v>
                </c:pt>
                <c:pt idx="16">
                  <c:v>326</c:v>
                </c:pt>
                <c:pt idx="17">
                  <c:v>318</c:v>
                </c:pt>
                <c:pt idx="18">
                  <c:v>271</c:v>
                </c:pt>
                <c:pt idx="19">
                  <c:v>212</c:v>
                </c:pt>
                <c:pt idx="20">
                  <c:v>196</c:v>
                </c:pt>
                <c:pt idx="21">
                  <c:v>195</c:v>
                </c:pt>
              </c:numCache>
            </c:numRef>
          </c:val>
          <c:smooth val="0"/>
          <c:extLst>
            <c:ext xmlns:c16="http://schemas.microsoft.com/office/drawing/2014/chart" uri="{C3380CC4-5D6E-409C-BE32-E72D297353CC}">
              <c16:uniqueId val="{00000000-2F98-4F11-BC24-5697A5413522}"/>
            </c:ext>
          </c:extLst>
        </c:ser>
        <c:ser>
          <c:idx val="1"/>
          <c:order val="1"/>
          <c:tx>
            <c:strRef>
              <c:f>'Tabelle 32 FB-EE '!$A$6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32 FB-EE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32 FB-EE '!$B$6:$X$6</c:f>
              <c:numCache>
                <c:formatCode>General</c:formatCode>
                <c:ptCount val="23"/>
                <c:pt idx="0">
                  <c:v>68</c:v>
                </c:pt>
                <c:pt idx="1">
                  <c:v>115</c:v>
                </c:pt>
                <c:pt idx="2">
                  <c:v>147</c:v>
                </c:pt>
                <c:pt idx="3">
                  <c:v>175</c:v>
                </c:pt>
                <c:pt idx="4">
                  <c:v>165</c:v>
                </c:pt>
                <c:pt idx="5">
                  <c:v>131</c:v>
                </c:pt>
                <c:pt idx="6">
                  <c:v>177</c:v>
                </c:pt>
                <c:pt idx="7">
                  <c:v>173</c:v>
                </c:pt>
                <c:pt idx="8">
                  <c:v>220</c:v>
                </c:pt>
                <c:pt idx="9">
                  <c:v>253</c:v>
                </c:pt>
                <c:pt idx="10">
                  <c:v>334</c:v>
                </c:pt>
                <c:pt idx="11">
                  <c:v>434</c:v>
                </c:pt>
                <c:pt idx="12">
                  <c:v>431</c:v>
                </c:pt>
                <c:pt idx="13">
                  <c:v>270</c:v>
                </c:pt>
                <c:pt idx="14">
                  <c:v>352</c:v>
                </c:pt>
                <c:pt idx="15">
                  <c:v>432</c:v>
                </c:pt>
                <c:pt idx="16">
                  <c:v>451</c:v>
                </c:pt>
                <c:pt idx="17">
                  <c:v>371</c:v>
                </c:pt>
                <c:pt idx="18">
                  <c:v>284</c:v>
                </c:pt>
                <c:pt idx="19">
                  <c:v>295</c:v>
                </c:pt>
                <c:pt idx="20">
                  <c:v>239</c:v>
                </c:pt>
                <c:pt idx="21">
                  <c:v>286</c:v>
                </c:pt>
                <c:pt idx="22">
                  <c:v>271</c:v>
                </c:pt>
              </c:numCache>
            </c:numRef>
          </c:val>
          <c:smooth val="0"/>
          <c:extLst>
            <c:ext xmlns:c16="http://schemas.microsoft.com/office/drawing/2014/chart" uri="{C3380CC4-5D6E-409C-BE32-E72D297353CC}">
              <c16:uniqueId val="{00000001-2F98-4F11-BC24-5697A5413522}"/>
            </c:ext>
          </c:extLst>
        </c:ser>
        <c:ser>
          <c:idx val="2"/>
          <c:order val="2"/>
          <c:tx>
            <c:strRef>
              <c:f>'Tabelle 32 FB-EE '!$A$7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32 FB-EE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32 FB-EE '!$B$7:$X$7</c:f>
              <c:numCache>
                <c:formatCode>General</c:formatCode>
                <c:ptCount val="23"/>
                <c:pt idx="0">
                  <c:v>180</c:v>
                </c:pt>
                <c:pt idx="1">
                  <c:v>292</c:v>
                </c:pt>
                <c:pt idx="2">
                  <c:v>388</c:v>
                </c:pt>
                <c:pt idx="3">
                  <c:v>486</c:v>
                </c:pt>
                <c:pt idx="4">
                  <c:v>606</c:v>
                </c:pt>
                <c:pt idx="5">
                  <c:v>716</c:v>
                </c:pt>
                <c:pt idx="6">
                  <c:v>717</c:v>
                </c:pt>
                <c:pt idx="7">
                  <c:v>676</c:v>
                </c:pt>
                <c:pt idx="8">
                  <c:v>732</c:v>
                </c:pt>
                <c:pt idx="9">
                  <c:v>926</c:v>
                </c:pt>
                <c:pt idx="10">
                  <c:v>1030</c:v>
                </c:pt>
                <c:pt idx="11">
                  <c:v>1344</c:v>
                </c:pt>
                <c:pt idx="12">
                  <c:v>1404</c:v>
                </c:pt>
                <c:pt idx="13">
                  <c:v>1232</c:v>
                </c:pt>
                <c:pt idx="14">
                  <c:v>1040</c:v>
                </c:pt>
                <c:pt idx="15">
                  <c:v>977</c:v>
                </c:pt>
                <c:pt idx="16">
                  <c:v>959</c:v>
                </c:pt>
                <c:pt idx="17">
                  <c:v>922</c:v>
                </c:pt>
                <c:pt idx="18">
                  <c:v>841</c:v>
                </c:pt>
                <c:pt idx="19">
                  <c:v>842</c:v>
                </c:pt>
                <c:pt idx="20">
                  <c:v>854</c:v>
                </c:pt>
                <c:pt idx="21">
                  <c:v>843</c:v>
                </c:pt>
                <c:pt idx="22">
                  <c:v>807</c:v>
                </c:pt>
              </c:numCache>
            </c:numRef>
          </c:val>
          <c:smooth val="0"/>
          <c:extLst>
            <c:ext xmlns:c16="http://schemas.microsoft.com/office/drawing/2014/chart" uri="{C3380CC4-5D6E-409C-BE32-E72D297353CC}">
              <c16:uniqueId val="{00000002-2F98-4F11-BC24-5697A5413522}"/>
            </c:ext>
          </c:extLst>
        </c:ser>
        <c:dLbls>
          <c:showLegendKey val="0"/>
          <c:showVal val="0"/>
          <c:showCatName val="0"/>
          <c:showSerName val="0"/>
          <c:showPercent val="0"/>
          <c:showBubbleSize val="0"/>
        </c:dLbls>
        <c:marker val="1"/>
        <c:smooth val="0"/>
        <c:axId val="106971904"/>
        <c:axId val="106973824"/>
      </c:lineChart>
      <c:catAx>
        <c:axId val="106971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106973824"/>
        <c:crosses val="autoZero"/>
        <c:auto val="1"/>
        <c:lblAlgn val="ctr"/>
        <c:lblOffset val="100"/>
        <c:tickLblSkip val="1"/>
        <c:tickMarkSkip val="1"/>
        <c:noMultiLvlLbl val="0"/>
      </c:catAx>
      <c:valAx>
        <c:axId val="1069738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106971904"/>
        <c:crosses val="autoZero"/>
        <c:crossBetween val="between"/>
      </c:valAx>
      <c:spPr>
        <a:noFill/>
        <a:ln w="3175">
          <a:solidFill>
            <a:srgbClr val="000000"/>
          </a:solidFill>
          <a:prstDash val="solid"/>
        </a:ln>
      </c:spPr>
    </c:plotArea>
    <c:legend>
      <c:legendPos val="r"/>
      <c:layout>
        <c:manualLayout>
          <c:xMode val="edge"/>
          <c:yMode val="edge"/>
          <c:x val="0.82893206091174088"/>
          <c:y val="0.3198933197866396"/>
          <c:w val="0.16159647785962242"/>
          <c:h val="0.27327782911894377"/>
        </c:manualLayout>
      </c:layout>
      <c:overlay val="0"/>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7812855350384E-2"/>
          <c:y val="7.3369565217391311E-2"/>
          <c:w val="0.71981827690533084"/>
          <c:h val="0.69565217391304346"/>
        </c:manualLayout>
      </c:layout>
      <c:lineChart>
        <c:grouping val="standard"/>
        <c:varyColors val="0"/>
        <c:ser>
          <c:idx val="0"/>
          <c:order val="0"/>
          <c:tx>
            <c:strRef>
              <c:f>'Tabelle 33 FB-MA '!$A$5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33 FB-MA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33 FB-MA '!$B$5:$W$5</c:f>
              <c:numCache>
                <c:formatCode>General</c:formatCode>
                <c:ptCount val="22"/>
                <c:pt idx="0">
                  <c:v>35</c:v>
                </c:pt>
                <c:pt idx="1">
                  <c:v>25</c:v>
                </c:pt>
                <c:pt idx="2">
                  <c:v>34</c:v>
                </c:pt>
                <c:pt idx="3">
                  <c:v>78</c:v>
                </c:pt>
                <c:pt idx="4">
                  <c:v>66</c:v>
                </c:pt>
                <c:pt idx="5">
                  <c:v>58</c:v>
                </c:pt>
                <c:pt idx="6">
                  <c:v>103</c:v>
                </c:pt>
                <c:pt idx="7">
                  <c:v>102</c:v>
                </c:pt>
                <c:pt idx="8">
                  <c:v>105</c:v>
                </c:pt>
                <c:pt idx="9">
                  <c:v>93</c:v>
                </c:pt>
                <c:pt idx="10">
                  <c:v>115</c:v>
                </c:pt>
                <c:pt idx="11">
                  <c:v>128</c:v>
                </c:pt>
                <c:pt idx="12">
                  <c:v>135</c:v>
                </c:pt>
                <c:pt idx="13">
                  <c:v>134</c:v>
                </c:pt>
                <c:pt idx="14">
                  <c:v>117</c:v>
                </c:pt>
                <c:pt idx="15">
                  <c:v>105</c:v>
                </c:pt>
                <c:pt idx="16">
                  <c:v>105</c:v>
                </c:pt>
                <c:pt idx="17">
                  <c:v>135</c:v>
                </c:pt>
                <c:pt idx="18">
                  <c:v>118</c:v>
                </c:pt>
                <c:pt idx="19">
                  <c:v>147</c:v>
                </c:pt>
                <c:pt idx="20">
                  <c:v>128</c:v>
                </c:pt>
                <c:pt idx="21">
                  <c:v>144</c:v>
                </c:pt>
              </c:numCache>
            </c:numRef>
          </c:val>
          <c:smooth val="0"/>
          <c:extLst>
            <c:ext xmlns:c16="http://schemas.microsoft.com/office/drawing/2014/chart" uri="{C3380CC4-5D6E-409C-BE32-E72D297353CC}">
              <c16:uniqueId val="{00000000-724C-4F7B-93A4-4C16BDABB9CA}"/>
            </c:ext>
          </c:extLst>
        </c:ser>
        <c:ser>
          <c:idx val="1"/>
          <c:order val="1"/>
          <c:tx>
            <c:strRef>
              <c:f>'Tabelle 33 FB-MA '!$A$6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33 FB-MA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33 FB-MA '!$B$6:$X$6</c:f>
              <c:numCache>
                <c:formatCode>General</c:formatCode>
                <c:ptCount val="23"/>
                <c:pt idx="0">
                  <c:v>70</c:v>
                </c:pt>
                <c:pt idx="1">
                  <c:v>82</c:v>
                </c:pt>
                <c:pt idx="2">
                  <c:v>85</c:v>
                </c:pt>
                <c:pt idx="3">
                  <c:v>111</c:v>
                </c:pt>
                <c:pt idx="4">
                  <c:v>106</c:v>
                </c:pt>
                <c:pt idx="5">
                  <c:v>106</c:v>
                </c:pt>
                <c:pt idx="6">
                  <c:v>140</c:v>
                </c:pt>
                <c:pt idx="7">
                  <c:v>156</c:v>
                </c:pt>
                <c:pt idx="8">
                  <c:v>173</c:v>
                </c:pt>
                <c:pt idx="9">
                  <c:v>197</c:v>
                </c:pt>
                <c:pt idx="10">
                  <c:v>210</c:v>
                </c:pt>
                <c:pt idx="11">
                  <c:v>186</c:v>
                </c:pt>
                <c:pt idx="12">
                  <c:v>217</c:v>
                </c:pt>
                <c:pt idx="13">
                  <c:v>158</c:v>
                </c:pt>
                <c:pt idx="14">
                  <c:v>148</c:v>
                </c:pt>
                <c:pt idx="15">
                  <c:v>183</c:v>
                </c:pt>
                <c:pt idx="16">
                  <c:v>225</c:v>
                </c:pt>
                <c:pt idx="17">
                  <c:v>191</c:v>
                </c:pt>
                <c:pt idx="18">
                  <c:v>173</c:v>
                </c:pt>
                <c:pt idx="19">
                  <c:v>163</c:v>
                </c:pt>
                <c:pt idx="20">
                  <c:v>183</c:v>
                </c:pt>
                <c:pt idx="21">
                  <c:v>106</c:v>
                </c:pt>
                <c:pt idx="22">
                  <c:v>149</c:v>
                </c:pt>
              </c:numCache>
            </c:numRef>
          </c:val>
          <c:smooth val="0"/>
          <c:extLst>
            <c:ext xmlns:c16="http://schemas.microsoft.com/office/drawing/2014/chart" uri="{C3380CC4-5D6E-409C-BE32-E72D297353CC}">
              <c16:uniqueId val="{00000001-724C-4F7B-93A4-4C16BDABB9CA}"/>
            </c:ext>
          </c:extLst>
        </c:ser>
        <c:ser>
          <c:idx val="2"/>
          <c:order val="2"/>
          <c:tx>
            <c:strRef>
              <c:f>'Tabelle 33 FB-MA '!$A$7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33 FB-MA '!$B$4:$X$4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33 FB-MA '!$B$7:$X$7</c:f>
              <c:numCache>
                <c:formatCode>General</c:formatCode>
                <c:ptCount val="23"/>
                <c:pt idx="0">
                  <c:v>167</c:v>
                </c:pt>
                <c:pt idx="1">
                  <c:v>208</c:v>
                </c:pt>
                <c:pt idx="2">
                  <c:v>270</c:v>
                </c:pt>
                <c:pt idx="3">
                  <c:v>303</c:v>
                </c:pt>
                <c:pt idx="4">
                  <c:v>335</c:v>
                </c:pt>
                <c:pt idx="5">
                  <c:v>393</c:v>
                </c:pt>
                <c:pt idx="6">
                  <c:v>446</c:v>
                </c:pt>
                <c:pt idx="7">
                  <c:v>505</c:v>
                </c:pt>
                <c:pt idx="8">
                  <c:v>591</c:v>
                </c:pt>
                <c:pt idx="9">
                  <c:v>632</c:v>
                </c:pt>
                <c:pt idx="10">
                  <c:v>687</c:v>
                </c:pt>
                <c:pt idx="11">
                  <c:v>700</c:v>
                </c:pt>
                <c:pt idx="12">
                  <c:v>724</c:v>
                </c:pt>
                <c:pt idx="13">
                  <c:v>664</c:v>
                </c:pt>
                <c:pt idx="14">
                  <c:v>595</c:v>
                </c:pt>
                <c:pt idx="15">
                  <c:v>605</c:v>
                </c:pt>
                <c:pt idx="16">
                  <c:v>631</c:v>
                </c:pt>
                <c:pt idx="17">
                  <c:v>651</c:v>
                </c:pt>
                <c:pt idx="18">
                  <c:v>652</c:v>
                </c:pt>
                <c:pt idx="19">
                  <c:v>629</c:v>
                </c:pt>
                <c:pt idx="20">
                  <c:v>683</c:v>
                </c:pt>
                <c:pt idx="21">
                  <c:v>516</c:v>
                </c:pt>
                <c:pt idx="22">
                  <c:v>483</c:v>
                </c:pt>
              </c:numCache>
            </c:numRef>
          </c:val>
          <c:smooth val="0"/>
          <c:extLst>
            <c:ext xmlns:c16="http://schemas.microsoft.com/office/drawing/2014/chart" uri="{C3380CC4-5D6E-409C-BE32-E72D297353CC}">
              <c16:uniqueId val="{00000002-724C-4F7B-93A4-4C16BDABB9CA}"/>
            </c:ext>
          </c:extLst>
        </c:ser>
        <c:dLbls>
          <c:showLegendKey val="0"/>
          <c:showVal val="0"/>
          <c:showCatName val="0"/>
          <c:showSerName val="0"/>
          <c:showPercent val="0"/>
          <c:showBubbleSize val="0"/>
        </c:dLbls>
        <c:marker val="1"/>
        <c:smooth val="0"/>
        <c:axId val="107069440"/>
        <c:axId val="107071360"/>
      </c:lineChart>
      <c:catAx>
        <c:axId val="107069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75" b="0" i="0" u="none" strike="noStrike" baseline="0">
                <a:solidFill>
                  <a:srgbClr val="000000"/>
                </a:solidFill>
                <a:latin typeface="Arial"/>
                <a:ea typeface="Arial"/>
                <a:cs typeface="Arial"/>
              </a:defRPr>
            </a:pPr>
            <a:endParaRPr lang="de-DE"/>
          </a:p>
        </c:txPr>
        <c:crossAx val="107071360"/>
        <c:crosses val="autoZero"/>
        <c:auto val="1"/>
        <c:lblAlgn val="ctr"/>
        <c:lblOffset val="100"/>
        <c:tickLblSkip val="1"/>
        <c:tickMarkSkip val="1"/>
        <c:noMultiLvlLbl val="0"/>
      </c:catAx>
      <c:valAx>
        <c:axId val="107071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de-DE"/>
          </a:p>
        </c:txPr>
        <c:crossAx val="107069440"/>
        <c:crosses val="autoZero"/>
        <c:crossBetween val="between"/>
      </c:valAx>
      <c:spPr>
        <a:noFill/>
        <a:ln w="3175">
          <a:solidFill>
            <a:srgbClr val="000000"/>
          </a:solidFill>
          <a:prstDash val="solid"/>
        </a:ln>
      </c:spPr>
    </c:plotArea>
    <c:legend>
      <c:legendPos val="r"/>
      <c:layout>
        <c:manualLayout>
          <c:xMode val="edge"/>
          <c:yMode val="edge"/>
          <c:x val="0.83225668020547716"/>
          <c:y val="0.28804347826086957"/>
          <c:w val="0.15827182216748045"/>
          <c:h val="0.25856418859350833"/>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526501130699"/>
          <c:y val="0.28292750316192633"/>
          <c:w val="0.41474747702035258"/>
          <c:h val="0.43902543594092019"/>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DB9C-49EC-ADD1-34262388CE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DB9C-49EC-ADD1-34262388CE78}"/>
              </c:ext>
            </c:extLst>
          </c:dPt>
          <c:dLbls>
            <c:dLbl>
              <c:idx val="0"/>
              <c:layout>
                <c:manualLayout>
                  <c:x val="5.6950787401574804E-2"/>
                  <c:y val="-0.1757432030533594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B9C-49EC-ADD1-34262388CE78}"/>
                </c:ext>
              </c:extLst>
            </c:dLbl>
            <c:dLbl>
              <c:idx val="1"/>
              <c:layout>
                <c:manualLayout>
                  <c:x val="4.9680728456428895E-2"/>
                  <c:y val="5.12355046528274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B9C-49EC-ADD1-34262388CE78}"/>
                </c:ext>
              </c:extLst>
            </c:dLbl>
            <c:numFmt formatCode="0.00%" sourceLinked="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'Tabelle 6'!$A$139:$B$139</c:f>
              <c:strCache>
                <c:ptCount val="2"/>
                <c:pt idx="0">
                  <c:v>männlich</c:v>
                </c:pt>
                <c:pt idx="1">
                  <c:v>weiblich</c:v>
                </c:pt>
              </c:strCache>
            </c:strRef>
          </c:cat>
          <c:val>
            <c:numRef>
              <c:f>'Tabelle 6'!$A$140:$B$140</c:f>
              <c:numCache>
                <c:formatCode>0.00</c:formatCode>
                <c:ptCount val="2"/>
                <c:pt idx="0">
                  <c:v>63.526682134570763</c:v>
                </c:pt>
                <c:pt idx="1">
                  <c:v>36.473317865429237</c:v>
                </c:pt>
              </c:numCache>
            </c:numRef>
          </c:val>
          <c:extLst>
            <c:ext xmlns:c16="http://schemas.microsoft.com/office/drawing/2014/chart" uri="{C3380CC4-5D6E-409C-BE32-E72D297353CC}">
              <c16:uniqueId val="{00000004-DB9C-49EC-ADD1-34262388CE78}"/>
            </c:ext>
          </c:extLst>
        </c:ser>
        <c:dLbls>
          <c:showLegendKey val="0"/>
          <c:showVal val="0"/>
          <c:showCatName val="0"/>
          <c:showSerName val="0"/>
          <c:showPercent val="0"/>
          <c:showBubbleSize val="0"/>
          <c:showLeaderLines val="1"/>
        </c:dLbls>
        <c:firstSliceAng val="179"/>
      </c:pieChart>
      <c:spPr>
        <a:noFill/>
        <a:ln>
          <a:noFill/>
        </a:ln>
        <a:effectLst/>
      </c:spPr>
    </c:plotArea>
    <c:legend>
      <c:legendPos val="b"/>
      <c:layout>
        <c:manualLayout>
          <c:xMode val="edge"/>
          <c:yMode val="edge"/>
          <c:x val="2.0553855746391486E-2"/>
          <c:y val="0.78623430218979173"/>
          <c:w val="0.53010477248225607"/>
          <c:h val="0.193681017968016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C8-4556-88BA-8775C2EE7B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C8-4556-88BA-8775C2EE7B19}"/>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 10'!$L$104:$M$104</c:f>
              <c:strCache>
                <c:ptCount val="2"/>
                <c:pt idx="0">
                  <c:v>deutsche Studierende</c:v>
                </c:pt>
                <c:pt idx="1">
                  <c:v>ausländische Studierende</c:v>
                </c:pt>
              </c:strCache>
            </c:strRef>
          </c:cat>
          <c:val>
            <c:numRef>
              <c:f>'Tabelle 10'!$L$105:$M$105</c:f>
              <c:numCache>
                <c:formatCode>0.00</c:formatCode>
                <c:ptCount val="2"/>
                <c:pt idx="0">
                  <c:v>82.189064123146665</c:v>
                </c:pt>
                <c:pt idx="1">
                  <c:v>17.310416469921616</c:v>
                </c:pt>
              </c:numCache>
            </c:numRef>
          </c:val>
          <c:extLst>
            <c:ext xmlns:c16="http://schemas.microsoft.com/office/drawing/2014/chart" uri="{C3380CC4-5D6E-409C-BE32-E72D297353CC}">
              <c16:uniqueId val="{00000004-81C8-4556-88BA-8775C2EE7B1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98666008333118"/>
          <c:y val="0.15194225721784774"/>
          <c:w val="0.40148354800020858"/>
          <c:h val="0.40416010498687666"/>
        </c:manualLayout>
      </c:layout>
      <c:pieChart>
        <c:varyColors val="1"/>
        <c:ser>
          <c:idx val="0"/>
          <c:order val="0"/>
          <c:spPr>
            <a:solidFill>
              <a:srgbClr val="00B0F0"/>
            </a:solidFill>
            <a:ln w="12700">
              <a:solidFill>
                <a:srgbClr val="000000"/>
              </a:solidFill>
              <a:prstDash val="solid"/>
            </a:ln>
          </c:spPr>
          <c:dPt>
            <c:idx val="0"/>
            <c:bubble3D val="0"/>
            <c:explosion val="16"/>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1-0F50-4B07-9DEB-B527533542B9}"/>
              </c:ext>
            </c:extLst>
          </c:dPt>
          <c:dPt>
            <c:idx val="1"/>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3-0F50-4B07-9DEB-B527533542B9}"/>
              </c:ext>
            </c:extLst>
          </c:dPt>
          <c:dLbls>
            <c:dLbl>
              <c:idx val="0"/>
              <c:layout>
                <c:manualLayout>
                  <c:x val="0.4899866622957183"/>
                  <c:y val="-0.11339919923501296"/>
                </c:manualLayout>
              </c:layout>
              <c:showLegendKey val="0"/>
              <c:showVal val="0"/>
              <c:showCatName val="0"/>
              <c:showSerName val="0"/>
              <c:showPercent val="1"/>
              <c:showBubbleSize val="0"/>
              <c:extLst>
                <c:ext xmlns:c15="http://schemas.microsoft.com/office/drawing/2012/chart" uri="{CE6537A1-D6FC-4f65-9D91-7224C49458BB}">
                  <c15:layout>
                    <c:manualLayout>
                      <c:w val="0.45307973092767384"/>
                      <c:h val="0.21533333333333329"/>
                    </c:manualLayout>
                  </c15:layout>
                </c:ext>
                <c:ext xmlns:c16="http://schemas.microsoft.com/office/drawing/2014/chart" uri="{C3380CC4-5D6E-409C-BE32-E72D297353CC}">
                  <c16:uniqueId val="{00000001-0F50-4B07-9DEB-B527533542B9}"/>
                </c:ext>
              </c:extLst>
            </c:dLbl>
            <c:dLbl>
              <c:idx val="1"/>
              <c:layout>
                <c:manualLayout>
                  <c:x val="9.4997118251115717E-2"/>
                  <c:y val="8.3473248084119822E-2"/>
                </c:manualLayout>
              </c:layout>
              <c:showLegendKey val="0"/>
              <c:showVal val="0"/>
              <c:showCatName val="0"/>
              <c:showSerName val="0"/>
              <c:showPercent val="1"/>
              <c:showBubbleSize val="0"/>
              <c:extLst>
                <c:ext xmlns:c15="http://schemas.microsoft.com/office/drawing/2012/chart" uri="{CE6537A1-D6FC-4f65-9D91-7224C49458BB}">
                  <c15:layout>
                    <c:manualLayout>
                      <c:w val="0.40672211503363404"/>
                      <c:h val="0.20866666666666664"/>
                    </c:manualLayout>
                  </c15:layout>
                </c:ext>
                <c:ext xmlns:c16="http://schemas.microsoft.com/office/drawing/2014/chart" uri="{C3380CC4-5D6E-409C-BE32-E72D297353CC}">
                  <c16:uniqueId val="{00000003-0F50-4B07-9DEB-B527533542B9}"/>
                </c:ext>
              </c:extLst>
            </c:dLbl>
            <c:numFmt formatCode="0.00%" sourceLinked="0"/>
            <c:spPr>
              <a:noFill/>
              <a:ln w="25400">
                <a:noFill/>
              </a:ln>
            </c:spPr>
            <c:txPr>
              <a:bodyPr/>
              <a:lstStyle/>
              <a:p>
                <a:pPr>
                  <a:defRPr sz="11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'Tabelle 11'!$K$96:$K$97</c:f>
              <c:strCache>
                <c:ptCount val="2"/>
                <c:pt idx="0">
                  <c:v>männlich</c:v>
                </c:pt>
                <c:pt idx="1">
                  <c:v>weiblich</c:v>
                </c:pt>
              </c:strCache>
            </c:strRef>
          </c:cat>
          <c:val>
            <c:numRef>
              <c:f>'Tabelle 11'!$L$96:$L$97</c:f>
              <c:numCache>
                <c:formatCode>0.00</c:formatCode>
                <c:ptCount val="2"/>
                <c:pt idx="0">
                  <c:v>62.404371584699454</c:v>
                </c:pt>
                <c:pt idx="1">
                  <c:v>37.595628415300546</c:v>
                </c:pt>
              </c:numCache>
            </c:numRef>
          </c:val>
          <c:extLst>
            <c:ext xmlns:c16="http://schemas.microsoft.com/office/drawing/2014/chart" uri="{C3380CC4-5D6E-409C-BE32-E72D297353CC}">
              <c16:uniqueId val="{00000004-0F50-4B07-9DEB-B527533542B9}"/>
            </c:ext>
          </c:extLst>
        </c:ser>
        <c:dLbls>
          <c:showLegendKey val="0"/>
          <c:showVal val="0"/>
          <c:showCatName val="0"/>
          <c:showSerName val="0"/>
          <c:showPercent val="0"/>
          <c:showBubbleSize val="0"/>
          <c:showLeaderLines val="0"/>
        </c:dLbls>
        <c:firstSliceAng val="80"/>
      </c:pieChart>
      <c:spPr>
        <a:noFill/>
        <a:ln w="25400">
          <a:noFill/>
        </a:ln>
      </c:spPr>
    </c:plotArea>
    <c:legend>
      <c:legendPos val="r"/>
      <c:layout>
        <c:manualLayout>
          <c:xMode val="edge"/>
          <c:yMode val="edge"/>
          <c:x val="8.3885383532356472E-2"/>
          <c:y val="0.7865952755905512"/>
          <c:w val="0.83135996245502419"/>
          <c:h val="0.16079790026246724"/>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94089951034042"/>
          <c:y val="0.40167364016736401"/>
          <c:w val="0.27899729225437808"/>
          <c:h val="0.3723849372384937"/>
        </c:manualLayout>
      </c:layout>
      <c:pieChart>
        <c:varyColors val="1"/>
        <c:ser>
          <c:idx val="0"/>
          <c:order val="0"/>
          <c:spPr>
            <a:solidFill>
              <a:srgbClr val="FFFFFF"/>
            </a:solidFill>
            <a:ln w="12700">
              <a:solidFill>
                <a:srgbClr val="000000"/>
              </a:solidFill>
              <a:prstDash val="solid"/>
            </a:ln>
          </c:spPr>
          <c:dPt>
            <c:idx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1-AB61-4DB7-AC53-75FACE46914D}"/>
              </c:ext>
            </c:extLst>
          </c:dPt>
          <c:dPt>
            <c:idx val="1"/>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3-AB61-4DB7-AC53-75FACE46914D}"/>
              </c:ext>
            </c:extLst>
          </c:dPt>
          <c:dLbls>
            <c:numFmt formatCode="0.00%" sourceLinked="0"/>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'Tabelle 13'!$L$70:$M$70</c:f>
              <c:strCache>
                <c:ptCount val="2"/>
                <c:pt idx="0">
                  <c:v>männlich</c:v>
                </c:pt>
                <c:pt idx="1">
                  <c:v>weiblich</c:v>
                </c:pt>
              </c:strCache>
            </c:strRef>
          </c:cat>
          <c:val>
            <c:numRef>
              <c:f>'Tabelle 13'!$L$71:$M$71</c:f>
              <c:numCache>
                <c:formatCode>0.00</c:formatCode>
                <c:ptCount val="2"/>
                <c:pt idx="0">
                  <c:v>65.519877675840974</c:v>
                </c:pt>
                <c:pt idx="1">
                  <c:v>34.480122324159019</c:v>
                </c:pt>
              </c:numCache>
            </c:numRef>
          </c:val>
          <c:extLst>
            <c:ext xmlns:c16="http://schemas.microsoft.com/office/drawing/2014/chart" uri="{C3380CC4-5D6E-409C-BE32-E72D297353CC}">
              <c16:uniqueId val="{00000004-AB61-4DB7-AC53-75FACE46914D}"/>
            </c:ext>
          </c:extLst>
        </c:ser>
        <c:dLbls>
          <c:showLegendKey val="0"/>
          <c:showVal val="0"/>
          <c:showCatName val="0"/>
          <c:showSerName val="0"/>
          <c:showPercent val="0"/>
          <c:showBubbleSize val="0"/>
          <c:showLeaderLines val="1"/>
        </c:dLbls>
        <c:firstSliceAng val="10"/>
      </c:pieChart>
      <c:spPr>
        <a:noFill/>
        <a:ln w="25400">
          <a:noFill/>
        </a:ln>
      </c:spPr>
    </c:plotArea>
    <c:legend>
      <c:legendPos val="r"/>
      <c:layout>
        <c:manualLayout>
          <c:xMode val="edge"/>
          <c:yMode val="edge"/>
          <c:x val="0.59561227260385552"/>
          <c:y val="0.12552301255230125"/>
          <c:w val="0.26332321312500512"/>
          <c:h val="0.28033472803347281"/>
        </c:manualLayout>
      </c:layout>
      <c:overlay val="0"/>
      <c:spPr>
        <a:solidFill>
          <a:srgbClr val="FFFFFF"/>
        </a:solidFill>
        <a:ln w="25400">
          <a:noFill/>
        </a:ln>
      </c:spPr>
    </c:legend>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oddHeader>&amp;LFachhochschule Südwestfalen
- Der Kanzler - &amp;RIserlohn, 25.11.2005
SG 2.4</c:oddHeader>
      <c:oddFooter>&amp;RTabelle 12
</c:oddFooter>
    </c:headerFooter>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715495928862548"/>
          <c:y val="3.1100478468899521E-2"/>
        </c:manualLayout>
      </c:layout>
      <c:overlay val="0"/>
      <c:spPr>
        <a:noFill/>
        <a:ln w="25400">
          <a:noFill/>
        </a:ln>
      </c:spPr>
      <c:txPr>
        <a:bodyPr/>
        <a:lstStyle/>
        <a:p>
          <a:pPr>
            <a:defRPr sz="13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7363607183243482E-2"/>
          <c:y val="0.18181839420696841"/>
          <c:w val="0.91637734599274323"/>
          <c:h val="0.57894804471166261"/>
        </c:manualLayout>
      </c:layout>
      <c:lineChart>
        <c:grouping val="stacked"/>
        <c:varyColors val="0"/>
        <c:ser>
          <c:idx val="0"/>
          <c:order val="0"/>
          <c:tx>
            <c:strRef>
              <c:f>'Tabelle 22'!$A$6</c:f>
              <c:strCache>
                <c:ptCount val="1"/>
                <c:pt idx="0">
                  <c:v>Absolvent* innen</c:v>
                </c:pt>
              </c:strCache>
            </c:strRef>
          </c:tx>
          <c:spPr>
            <a:ln w="25400">
              <a:solidFill>
                <a:srgbClr val="000080"/>
              </a:solidFill>
              <a:prstDash val="solid"/>
            </a:ln>
          </c:spPr>
          <c:marker>
            <c:symbol val="diamond"/>
            <c:size val="8"/>
            <c:spPr>
              <a:solidFill>
                <a:srgbClr val="000080"/>
              </a:solidFill>
              <a:ln>
                <a:solidFill>
                  <a:srgbClr val="000080"/>
                </a:solidFill>
                <a:prstDash val="solid"/>
              </a:ln>
            </c:spPr>
          </c:marker>
          <c:cat>
            <c:strRef>
              <c:f>'Tabelle 22'!$C$5:$AS$5</c:f>
              <c:strCache>
                <c:ptCount val="43"/>
                <c:pt idx="0">
                  <c:v>SS 02</c:v>
                </c:pt>
                <c:pt idx="1">
                  <c:v>WS 02/03</c:v>
                </c:pt>
                <c:pt idx="2">
                  <c:v>SS 03</c:v>
                </c:pt>
                <c:pt idx="3">
                  <c:v>WS 03/04</c:v>
                </c:pt>
                <c:pt idx="4">
                  <c:v>SS 04</c:v>
                </c:pt>
                <c:pt idx="5">
                  <c:v>WS 04/05</c:v>
                </c:pt>
                <c:pt idx="6">
                  <c:v>SS 05</c:v>
                </c:pt>
                <c:pt idx="7">
                  <c:v>WS 05/06</c:v>
                </c:pt>
                <c:pt idx="8">
                  <c:v>SS 06</c:v>
                </c:pt>
                <c:pt idx="9">
                  <c:v>WS 06/07</c:v>
                </c:pt>
                <c:pt idx="10">
                  <c:v>SS 07</c:v>
                </c:pt>
                <c:pt idx="11">
                  <c:v>WS 07/08</c:v>
                </c:pt>
                <c:pt idx="12">
                  <c:v>SS 08</c:v>
                </c:pt>
                <c:pt idx="13">
                  <c:v>WS 08/09</c:v>
                </c:pt>
                <c:pt idx="14">
                  <c:v>SS 09</c:v>
                </c:pt>
                <c:pt idx="15">
                  <c:v>WS 09/10</c:v>
                </c:pt>
                <c:pt idx="16">
                  <c:v>SS 10</c:v>
                </c:pt>
                <c:pt idx="17">
                  <c:v>WS 10/11</c:v>
                </c:pt>
                <c:pt idx="18">
                  <c:v>SS 11</c:v>
                </c:pt>
                <c:pt idx="19">
                  <c:v>WS 11/12</c:v>
                </c:pt>
                <c:pt idx="20">
                  <c:v>SS 12</c:v>
                </c:pt>
                <c:pt idx="21">
                  <c:v>WS 12/13</c:v>
                </c:pt>
                <c:pt idx="22">
                  <c:v>SS 13</c:v>
                </c:pt>
                <c:pt idx="23">
                  <c:v>WS 13/14</c:v>
                </c:pt>
                <c:pt idx="24">
                  <c:v>SS14</c:v>
                </c:pt>
                <c:pt idx="25">
                  <c:v>WS 14/15</c:v>
                </c:pt>
                <c:pt idx="26">
                  <c:v>SS 15</c:v>
                </c:pt>
                <c:pt idx="27">
                  <c:v>WS 15/16</c:v>
                </c:pt>
                <c:pt idx="28">
                  <c:v>SS 16</c:v>
                </c:pt>
                <c:pt idx="29">
                  <c:v>WS 16/17</c:v>
                </c:pt>
                <c:pt idx="30">
                  <c:v>SS 17</c:v>
                </c:pt>
                <c:pt idx="31">
                  <c:v>WS 17/18</c:v>
                </c:pt>
                <c:pt idx="32">
                  <c:v>SS 18</c:v>
                </c:pt>
                <c:pt idx="33">
                  <c:v>WS 18/19</c:v>
                </c:pt>
                <c:pt idx="34">
                  <c:v>SS 19</c:v>
                </c:pt>
                <c:pt idx="35">
                  <c:v>WS 19/20</c:v>
                </c:pt>
                <c:pt idx="36">
                  <c:v>SS 20</c:v>
                </c:pt>
                <c:pt idx="37">
                  <c:v>WS 20/21</c:v>
                </c:pt>
                <c:pt idx="38">
                  <c:v>SS 21</c:v>
                </c:pt>
                <c:pt idx="39">
                  <c:v>WS 21/22</c:v>
                </c:pt>
                <c:pt idx="40">
                  <c:v>SS 22</c:v>
                </c:pt>
                <c:pt idx="41">
                  <c:v>WS 22/23</c:v>
                </c:pt>
                <c:pt idx="42">
                  <c:v>SS 23</c:v>
                </c:pt>
              </c:strCache>
            </c:strRef>
          </c:cat>
          <c:val>
            <c:numRef>
              <c:f>'Tabelle 22'!$C$6:$AS$6</c:f>
              <c:numCache>
                <c:formatCode>General</c:formatCode>
                <c:ptCount val="43"/>
                <c:pt idx="0">
                  <c:v>134</c:v>
                </c:pt>
                <c:pt idx="1">
                  <c:v>220</c:v>
                </c:pt>
                <c:pt idx="2">
                  <c:v>169</c:v>
                </c:pt>
                <c:pt idx="3">
                  <c:v>214</c:v>
                </c:pt>
                <c:pt idx="4">
                  <c:v>210</c:v>
                </c:pt>
                <c:pt idx="5">
                  <c:v>253</c:v>
                </c:pt>
                <c:pt idx="6">
                  <c:v>262</c:v>
                </c:pt>
                <c:pt idx="7">
                  <c:v>310</c:v>
                </c:pt>
                <c:pt idx="8">
                  <c:v>338</c:v>
                </c:pt>
                <c:pt idx="9">
                  <c:v>435</c:v>
                </c:pt>
                <c:pt idx="10">
                  <c:v>419</c:v>
                </c:pt>
                <c:pt idx="11">
                  <c:v>457</c:v>
                </c:pt>
                <c:pt idx="12">
                  <c:v>592</c:v>
                </c:pt>
                <c:pt idx="13">
                  <c:v>520</c:v>
                </c:pt>
                <c:pt idx="14">
                  <c:v>688</c:v>
                </c:pt>
                <c:pt idx="15">
                  <c:v>519</c:v>
                </c:pt>
                <c:pt idx="16">
                  <c:v>581</c:v>
                </c:pt>
                <c:pt idx="17">
                  <c:v>692</c:v>
                </c:pt>
                <c:pt idx="18">
                  <c:v>739</c:v>
                </c:pt>
                <c:pt idx="19">
                  <c:v>639</c:v>
                </c:pt>
                <c:pt idx="20">
                  <c:v>900</c:v>
                </c:pt>
                <c:pt idx="21">
                  <c:v>811</c:v>
                </c:pt>
                <c:pt idx="22">
                  <c:v>1056</c:v>
                </c:pt>
                <c:pt idx="23">
                  <c:v>885</c:v>
                </c:pt>
                <c:pt idx="24">
                  <c:v>1255</c:v>
                </c:pt>
                <c:pt idx="25">
                  <c:v>1005</c:v>
                </c:pt>
                <c:pt idx="26">
                  <c:v>1262</c:v>
                </c:pt>
                <c:pt idx="27">
                  <c:v>1265</c:v>
                </c:pt>
                <c:pt idx="28">
                  <c:v>1347</c:v>
                </c:pt>
                <c:pt idx="29">
                  <c:v>1207</c:v>
                </c:pt>
                <c:pt idx="30">
                  <c:v>1289</c:v>
                </c:pt>
                <c:pt idx="31">
                  <c:v>1280</c:v>
                </c:pt>
                <c:pt idx="32">
                  <c:v>1224</c:v>
                </c:pt>
                <c:pt idx="33">
                  <c:v>925</c:v>
                </c:pt>
                <c:pt idx="34">
                  <c:v>1095</c:v>
                </c:pt>
                <c:pt idx="35">
                  <c:v>783</c:v>
                </c:pt>
                <c:pt idx="36">
                  <c:v>903</c:v>
                </c:pt>
                <c:pt idx="37">
                  <c:v>791</c:v>
                </c:pt>
                <c:pt idx="38">
                  <c:v>1040</c:v>
                </c:pt>
                <c:pt idx="39">
                  <c:v>761</c:v>
                </c:pt>
                <c:pt idx="40">
                  <c:v>820</c:v>
                </c:pt>
                <c:pt idx="41">
                  <c:v>752</c:v>
                </c:pt>
                <c:pt idx="42">
                  <c:v>793</c:v>
                </c:pt>
              </c:numCache>
            </c:numRef>
          </c:val>
          <c:smooth val="0"/>
          <c:extLst>
            <c:ext xmlns:c16="http://schemas.microsoft.com/office/drawing/2014/chart" uri="{C3380CC4-5D6E-409C-BE32-E72D297353CC}">
              <c16:uniqueId val="{00000000-B24D-4411-A94F-C03BBF15193B}"/>
            </c:ext>
          </c:extLst>
        </c:ser>
        <c:dLbls>
          <c:showLegendKey val="0"/>
          <c:showVal val="0"/>
          <c:showCatName val="0"/>
          <c:showSerName val="0"/>
          <c:showPercent val="0"/>
          <c:showBubbleSize val="0"/>
        </c:dLbls>
        <c:marker val="1"/>
        <c:smooth val="0"/>
        <c:axId val="61666816"/>
        <c:axId val="61668736"/>
      </c:lineChart>
      <c:catAx>
        <c:axId val="6166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300" b="0" i="0" u="none" strike="noStrike" baseline="0">
                <a:solidFill>
                  <a:srgbClr val="000000"/>
                </a:solidFill>
                <a:latin typeface="Arial"/>
                <a:ea typeface="Arial"/>
                <a:cs typeface="Arial"/>
              </a:defRPr>
            </a:pPr>
            <a:endParaRPr lang="de-DE"/>
          </a:p>
        </c:txPr>
        <c:crossAx val="61668736"/>
        <c:crosses val="autoZero"/>
        <c:auto val="1"/>
        <c:lblAlgn val="ctr"/>
        <c:lblOffset val="100"/>
        <c:tickLblSkip val="1"/>
        <c:tickMarkSkip val="1"/>
        <c:noMultiLvlLbl val="0"/>
      </c:catAx>
      <c:valAx>
        <c:axId val="61668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Arial"/>
                <a:ea typeface="Arial"/>
                <a:cs typeface="Arial"/>
              </a:defRPr>
            </a:pPr>
            <a:endParaRPr lang="de-DE"/>
          </a:p>
        </c:txPr>
        <c:crossAx val="61666816"/>
        <c:crosses val="autoZero"/>
        <c:crossBetween val="between"/>
      </c:valAx>
      <c:spPr>
        <a:solidFill>
          <a:srgbClr val="C0C0C0"/>
        </a:solidFill>
        <a:ln w="12700">
          <a:solidFill>
            <a:srgbClr val="C0C0C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3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92911668484186"/>
          <c:y val="3.3802816901408447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9792802617230101E-2"/>
          <c:y val="0.20000027508840654"/>
          <c:w val="0.9149400218102508"/>
          <c:h val="0.53521200375770761"/>
        </c:manualLayout>
      </c:layout>
      <c:lineChart>
        <c:grouping val="stacked"/>
        <c:varyColors val="0"/>
        <c:ser>
          <c:idx val="0"/>
          <c:order val="0"/>
          <c:tx>
            <c:strRef>
              <c:f>'Tabelle 23 '!$A$7</c:f>
              <c:strCache>
                <c:ptCount val="1"/>
                <c:pt idx="0">
                  <c:v>Absolvent*innen</c:v>
                </c:pt>
              </c:strCache>
            </c:strRef>
          </c:tx>
          <c:spPr>
            <a:ln w="25400">
              <a:solidFill>
                <a:srgbClr val="000080"/>
              </a:solidFill>
              <a:prstDash val="solid"/>
            </a:ln>
          </c:spPr>
          <c:marker>
            <c:symbol val="diamond"/>
            <c:size val="8"/>
            <c:spPr>
              <a:solidFill>
                <a:srgbClr val="000080"/>
              </a:solidFill>
              <a:ln>
                <a:solidFill>
                  <a:srgbClr val="000080"/>
                </a:solidFill>
                <a:prstDash val="solid"/>
              </a:ln>
            </c:spPr>
          </c:marker>
          <c:cat>
            <c:strRef>
              <c:f>'Tabelle 23 '!$D$6:$AS$6</c:f>
              <c:strCache>
                <c:ptCount val="42"/>
                <c:pt idx="0">
                  <c:v>WS 02/03</c:v>
                </c:pt>
                <c:pt idx="1">
                  <c:v>SS 03</c:v>
                </c:pt>
                <c:pt idx="2">
                  <c:v>WS 03/04</c:v>
                </c:pt>
                <c:pt idx="3">
                  <c:v>SS 04</c:v>
                </c:pt>
                <c:pt idx="4">
                  <c:v>WS 04/05</c:v>
                </c:pt>
                <c:pt idx="5">
                  <c:v>SS 05</c:v>
                </c:pt>
                <c:pt idx="6">
                  <c:v>WS 05/06</c:v>
                </c:pt>
                <c:pt idx="7">
                  <c:v>SS 06</c:v>
                </c:pt>
                <c:pt idx="8">
                  <c:v>WS 06/07</c:v>
                </c:pt>
                <c:pt idx="9">
                  <c:v>SS 07</c:v>
                </c:pt>
                <c:pt idx="10">
                  <c:v>WS 07/08</c:v>
                </c:pt>
                <c:pt idx="11">
                  <c:v>SS 08</c:v>
                </c:pt>
                <c:pt idx="12">
                  <c:v>WS 08/09</c:v>
                </c:pt>
                <c:pt idx="13">
                  <c:v>SS 09</c:v>
                </c:pt>
                <c:pt idx="14">
                  <c:v>WS 09/10</c:v>
                </c:pt>
                <c:pt idx="15">
                  <c:v>SS 10</c:v>
                </c:pt>
                <c:pt idx="16">
                  <c:v>WS 10/11</c:v>
                </c:pt>
                <c:pt idx="17">
                  <c:v>SS 11</c:v>
                </c:pt>
                <c:pt idx="18">
                  <c:v>WS 11/12</c:v>
                </c:pt>
                <c:pt idx="19">
                  <c:v>SS 12</c:v>
                </c:pt>
                <c:pt idx="20">
                  <c:v>WS 12/13</c:v>
                </c:pt>
                <c:pt idx="21">
                  <c:v>SS 13</c:v>
                </c:pt>
                <c:pt idx="22">
                  <c:v>WS 13/14</c:v>
                </c:pt>
                <c:pt idx="23">
                  <c:v>SS14</c:v>
                </c:pt>
                <c:pt idx="24">
                  <c:v>WS 14/15</c:v>
                </c:pt>
                <c:pt idx="25">
                  <c:v>SS 15</c:v>
                </c:pt>
                <c:pt idx="26">
                  <c:v>WS 15/16</c:v>
                </c:pt>
                <c:pt idx="27">
                  <c:v>SS 16</c:v>
                </c:pt>
                <c:pt idx="28">
                  <c:v>WS 16/17</c:v>
                </c:pt>
                <c:pt idx="29">
                  <c:v>SS17</c:v>
                </c:pt>
                <c:pt idx="30">
                  <c:v>WS 17/18</c:v>
                </c:pt>
                <c:pt idx="31">
                  <c:v>SS 18</c:v>
                </c:pt>
                <c:pt idx="32">
                  <c:v>WS 18/19</c:v>
                </c:pt>
                <c:pt idx="33">
                  <c:v>SS 19</c:v>
                </c:pt>
                <c:pt idx="34">
                  <c:v>WS 19/20</c:v>
                </c:pt>
                <c:pt idx="35">
                  <c:v>SS 20</c:v>
                </c:pt>
                <c:pt idx="36">
                  <c:v>WS 20/21</c:v>
                </c:pt>
                <c:pt idx="37">
                  <c:v>SS 21</c:v>
                </c:pt>
                <c:pt idx="38">
                  <c:v>WS 21/22</c:v>
                </c:pt>
                <c:pt idx="39">
                  <c:v>SS 22</c:v>
                </c:pt>
                <c:pt idx="40">
                  <c:v>WS 22/23</c:v>
                </c:pt>
                <c:pt idx="41">
                  <c:v>SS 23</c:v>
                </c:pt>
              </c:strCache>
            </c:strRef>
          </c:cat>
          <c:val>
            <c:numRef>
              <c:f>'Tabelle 23 '!$D$7:$AS$7</c:f>
              <c:numCache>
                <c:formatCode>General</c:formatCode>
                <c:ptCount val="42"/>
                <c:pt idx="0">
                  <c:v>209</c:v>
                </c:pt>
                <c:pt idx="1">
                  <c:v>161</c:v>
                </c:pt>
                <c:pt idx="2">
                  <c:v>209</c:v>
                </c:pt>
                <c:pt idx="3">
                  <c:v>204</c:v>
                </c:pt>
                <c:pt idx="4">
                  <c:v>231</c:v>
                </c:pt>
                <c:pt idx="5">
                  <c:v>254</c:v>
                </c:pt>
                <c:pt idx="6">
                  <c:v>293</c:v>
                </c:pt>
                <c:pt idx="7">
                  <c:v>327</c:v>
                </c:pt>
                <c:pt idx="8">
                  <c:v>413</c:v>
                </c:pt>
                <c:pt idx="9">
                  <c:v>409</c:v>
                </c:pt>
                <c:pt idx="10">
                  <c:v>437</c:v>
                </c:pt>
                <c:pt idx="11">
                  <c:v>574</c:v>
                </c:pt>
                <c:pt idx="12">
                  <c:v>477</c:v>
                </c:pt>
                <c:pt idx="13">
                  <c:v>678</c:v>
                </c:pt>
                <c:pt idx="14">
                  <c:v>505</c:v>
                </c:pt>
                <c:pt idx="15">
                  <c:v>572</c:v>
                </c:pt>
                <c:pt idx="16">
                  <c:v>678</c:v>
                </c:pt>
                <c:pt idx="17">
                  <c:v>727</c:v>
                </c:pt>
                <c:pt idx="18">
                  <c:v>618</c:v>
                </c:pt>
                <c:pt idx="19">
                  <c:v>892</c:v>
                </c:pt>
                <c:pt idx="20">
                  <c:v>786</c:v>
                </c:pt>
                <c:pt idx="21">
                  <c:v>1046</c:v>
                </c:pt>
                <c:pt idx="22">
                  <c:v>873</c:v>
                </c:pt>
                <c:pt idx="23">
                  <c:v>1245</c:v>
                </c:pt>
                <c:pt idx="24">
                  <c:v>994</c:v>
                </c:pt>
                <c:pt idx="25">
                  <c:v>1256</c:v>
                </c:pt>
                <c:pt idx="26">
                  <c:v>1253</c:v>
                </c:pt>
                <c:pt idx="27">
                  <c:v>1321</c:v>
                </c:pt>
                <c:pt idx="28">
                  <c:v>1185</c:v>
                </c:pt>
                <c:pt idx="29">
                  <c:v>1265</c:v>
                </c:pt>
                <c:pt idx="30">
                  <c:v>1258</c:v>
                </c:pt>
                <c:pt idx="31">
                  <c:v>1200</c:v>
                </c:pt>
                <c:pt idx="32">
                  <c:v>899</c:v>
                </c:pt>
                <c:pt idx="33">
                  <c:v>1079</c:v>
                </c:pt>
                <c:pt idx="34">
                  <c:v>755</c:v>
                </c:pt>
                <c:pt idx="35">
                  <c:v>876</c:v>
                </c:pt>
                <c:pt idx="36">
                  <c:v>778</c:v>
                </c:pt>
                <c:pt idx="37">
                  <c:v>1014</c:v>
                </c:pt>
                <c:pt idx="38">
                  <c:v>747</c:v>
                </c:pt>
                <c:pt idx="39">
                  <c:v>797</c:v>
                </c:pt>
                <c:pt idx="40">
                  <c:v>726</c:v>
                </c:pt>
                <c:pt idx="41">
                  <c:v>775</c:v>
                </c:pt>
              </c:numCache>
            </c:numRef>
          </c:val>
          <c:smooth val="0"/>
          <c:extLst>
            <c:ext xmlns:c16="http://schemas.microsoft.com/office/drawing/2014/chart" uri="{C3380CC4-5D6E-409C-BE32-E72D297353CC}">
              <c16:uniqueId val="{00000000-19B1-4932-9F10-E84C7A5969B7}"/>
            </c:ext>
          </c:extLst>
        </c:ser>
        <c:dLbls>
          <c:showLegendKey val="0"/>
          <c:showVal val="0"/>
          <c:showCatName val="0"/>
          <c:showSerName val="0"/>
          <c:showPercent val="0"/>
          <c:showBubbleSize val="0"/>
        </c:dLbls>
        <c:marker val="1"/>
        <c:smooth val="0"/>
        <c:axId val="61906944"/>
        <c:axId val="61908864"/>
      </c:lineChart>
      <c:catAx>
        <c:axId val="6190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61908864"/>
        <c:crosses val="autoZero"/>
        <c:auto val="1"/>
        <c:lblAlgn val="ctr"/>
        <c:lblOffset val="100"/>
        <c:tickLblSkip val="1"/>
        <c:tickMarkSkip val="1"/>
        <c:noMultiLvlLbl val="0"/>
      </c:catAx>
      <c:valAx>
        <c:axId val="61908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61906944"/>
        <c:crosses val="autoZero"/>
        <c:crossBetween val="between"/>
      </c:valAx>
      <c:spPr>
        <a:solidFill>
          <a:srgbClr val="C0C0C0"/>
        </a:solidFill>
        <a:ln w="12700">
          <a:solidFill>
            <a:srgbClr val="C0C0C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29840417641052E-2"/>
          <c:y val="7.5630458985630547E-2"/>
          <c:w val="0.63969513336051809"/>
          <c:h val="0.67507187464951701"/>
        </c:manualLayout>
      </c:layout>
      <c:lineChart>
        <c:grouping val="standard"/>
        <c:varyColors val="0"/>
        <c:ser>
          <c:idx val="0"/>
          <c:order val="0"/>
          <c:tx>
            <c:strRef>
              <c:f>'Tabelle 24 FH SWF gesamt'!$A$5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24 FH SWF gesamt'!$B$4:$X$4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24 FH SWF gesamt'!$B$5:$X$5</c:f>
              <c:numCache>
                <c:formatCode>General</c:formatCode>
                <c:ptCount val="23"/>
                <c:pt idx="0">
                  <c:v>331</c:v>
                </c:pt>
                <c:pt idx="1">
                  <c:v>370</c:v>
                </c:pt>
                <c:pt idx="2">
                  <c:v>413</c:v>
                </c:pt>
                <c:pt idx="3">
                  <c:v>485</c:v>
                </c:pt>
                <c:pt idx="4">
                  <c:v>620</c:v>
                </c:pt>
                <c:pt idx="5">
                  <c:v>822</c:v>
                </c:pt>
                <c:pt idx="6">
                  <c:v>1011</c:v>
                </c:pt>
                <c:pt idx="7">
                  <c:v>1155</c:v>
                </c:pt>
                <c:pt idx="8">
                  <c:v>1077</c:v>
                </c:pt>
                <c:pt idx="9">
                  <c:v>1405</c:v>
                </c:pt>
                <c:pt idx="10">
                  <c:v>1510</c:v>
                </c:pt>
                <c:pt idx="11">
                  <c:v>1832</c:v>
                </c:pt>
                <c:pt idx="12">
                  <c:v>2118</c:v>
                </c:pt>
                <c:pt idx="13">
                  <c:v>2250</c:v>
                </c:pt>
                <c:pt idx="14">
                  <c:v>2574</c:v>
                </c:pt>
                <c:pt idx="15">
                  <c:v>2450</c:v>
                </c:pt>
                <c:pt idx="16">
                  <c:v>2458</c:v>
                </c:pt>
                <c:pt idx="17">
                  <c:v>2020</c:v>
                </c:pt>
                <c:pt idx="18">
                  <c:v>1631</c:v>
                </c:pt>
                <c:pt idx="19">
                  <c:v>1792</c:v>
                </c:pt>
                <c:pt idx="20">
                  <c:v>1544</c:v>
                </c:pt>
                <c:pt idx="21">
                  <c:v>1501</c:v>
                </c:pt>
              </c:numCache>
            </c:numRef>
          </c:val>
          <c:smooth val="0"/>
          <c:extLst>
            <c:ext xmlns:c16="http://schemas.microsoft.com/office/drawing/2014/chart" uri="{C3380CC4-5D6E-409C-BE32-E72D297353CC}">
              <c16:uniqueId val="{00000000-D017-4565-8341-DB577265740C}"/>
            </c:ext>
          </c:extLst>
        </c:ser>
        <c:ser>
          <c:idx val="1"/>
          <c:order val="1"/>
          <c:tx>
            <c:strRef>
              <c:f>'Tabelle 24 FH SWF gesamt'!$A$6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24 FH SWF gesamt'!$B$4:$X$4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24 FH SWF gesamt'!$B$6:$X$6</c:f>
              <c:numCache>
                <c:formatCode>General</c:formatCode>
                <c:ptCount val="23"/>
                <c:pt idx="0">
                  <c:v>936</c:v>
                </c:pt>
                <c:pt idx="1">
                  <c:v>1253</c:v>
                </c:pt>
                <c:pt idx="2">
                  <c:v>1400</c:v>
                </c:pt>
                <c:pt idx="3">
                  <c:v>1673</c:v>
                </c:pt>
                <c:pt idx="4">
                  <c:v>1716</c:v>
                </c:pt>
                <c:pt idx="5">
                  <c:v>1509</c:v>
                </c:pt>
                <c:pt idx="6">
                  <c:v>1965</c:v>
                </c:pt>
                <c:pt idx="7">
                  <c:v>2177</c:v>
                </c:pt>
                <c:pt idx="8">
                  <c:v>2255</c:v>
                </c:pt>
                <c:pt idx="9">
                  <c:v>2219</c:v>
                </c:pt>
                <c:pt idx="10">
                  <c:v>3295</c:v>
                </c:pt>
                <c:pt idx="11">
                  <c:v>3312</c:v>
                </c:pt>
                <c:pt idx="12">
                  <c:v>2891</c:v>
                </c:pt>
                <c:pt idx="13">
                  <c:v>3081</c:v>
                </c:pt>
                <c:pt idx="14">
                  <c:v>3193</c:v>
                </c:pt>
                <c:pt idx="15">
                  <c:v>3768</c:v>
                </c:pt>
                <c:pt idx="16">
                  <c:v>3229</c:v>
                </c:pt>
                <c:pt idx="17">
                  <c:v>2998</c:v>
                </c:pt>
                <c:pt idx="18">
                  <c:v>2748</c:v>
                </c:pt>
                <c:pt idx="19">
                  <c:v>2509</c:v>
                </c:pt>
                <c:pt idx="20">
                  <c:v>2184</c:v>
                </c:pt>
                <c:pt idx="21">
                  <c:v>2171</c:v>
                </c:pt>
                <c:pt idx="22">
                  <c:v>2158</c:v>
                </c:pt>
              </c:numCache>
            </c:numRef>
          </c:val>
          <c:smooth val="0"/>
          <c:extLst>
            <c:ext xmlns:c16="http://schemas.microsoft.com/office/drawing/2014/chart" uri="{C3380CC4-5D6E-409C-BE32-E72D297353CC}">
              <c16:uniqueId val="{00000001-D017-4565-8341-DB577265740C}"/>
            </c:ext>
          </c:extLst>
        </c:ser>
        <c:ser>
          <c:idx val="2"/>
          <c:order val="2"/>
          <c:tx>
            <c:strRef>
              <c:f>'Tabelle 24 FH SWF gesamt'!$A$7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24 FH SWF gesamt'!$B$4:$X$4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24 FH SWF gesamt'!$B$7:$X$7</c:f>
              <c:numCache>
                <c:formatCode>General</c:formatCode>
                <c:ptCount val="23"/>
                <c:pt idx="0">
                  <c:v>2775</c:v>
                </c:pt>
                <c:pt idx="1">
                  <c:v>3354</c:v>
                </c:pt>
                <c:pt idx="2">
                  <c:v>3864</c:v>
                </c:pt>
                <c:pt idx="3">
                  <c:v>4416</c:v>
                </c:pt>
                <c:pt idx="4">
                  <c:v>5084</c:v>
                </c:pt>
                <c:pt idx="5">
                  <c:v>5346</c:v>
                </c:pt>
                <c:pt idx="6">
                  <c:v>5973</c:v>
                </c:pt>
                <c:pt idx="7">
                  <c:v>6156</c:v>
                </c:pt>
                <c:pt idx="8">
                  <c:v>6575</c:v>
                </c:pt>
                <c:pt idx="9">
                  <c:v>6985</c:v>
                </c:pt>
                <c:pt idx="10">
                  <c:v>8419</c:v>
                </c:pt>
                <c:pt idx="11">
                  <c:v>9492</c:v>
                </c:pt>
                <c:pt idx="12">
                  <c:v>9872</c:v>
                </c:pt>
                <c:pt idx="13">
                  <c:v>10203</c:v>
                </c:pt>
                <c:pt idx="14">
                  <c:v>9920</c:v>
                </c:pt>
                <c:pt idx="15">
                  <c:v>9856</c:v>
                </c:pt>
                <c:pt idx="16">
                  <c:v>9627</c:v>
                </c:pt>
                <c:pt idx="17">
                  <c:v>8966</c:v>
                </c:pt>
                <c:pt idx="18">
                  <c:v>8576</c:v>
                </c:pt>
                <c:pt idx="19">
                  <c:v>8111</c:v>
                </c:pt>
                <c:pt idx="20">
                  <c:v>7719</c:v>
                </c:pt>
                <c:pt idx="21">
                  <c:v>7036</c:v>
                </c:pt>
                <c:pt idx="22">
                  <c:v>6508</c:v>
                </c:pt>
              </c:numCache>
            </c:numRef>
          </c:val>
          <c:smooth val="0"/>
          <c:extLst>
            <c:ext xmlns:c16="http://schemas.microsoft.com/office/drawing/2014/chart" uri="{C3380CC4-5D6E-409C-BE32-E72D297353CC}">
              <c16:uniqueId val="{00000002-D017-4565-8341-DB577265740C}"/>
            </c:ext>
          </c:extLst>
        </c:ser>
        <c:dLbls>
          <c:showLegendKey val="0"/>
          <c:showVal val="0"/>
          <c:showCatName val="0"/>
          <c:showSerName val="0"/>
          <c:showPercent val="0"/>
          <c:showBubbleSize val="0"/>
        </c:dLbls>
        <c:marker val="1"/>
        <c:smooth val="0"/>
        <c:axId val="68561152"/>
        <c:axId val="68579712"/>
      </c:lineChart>
      <c:catAx>
        <c:axId val="68561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68579712"/>
        <c:crosses val="autoZero"/>
        <c:auto val="1"/>
        <c:lblAlgn val="ctr"/>
        <c:lblOffset val="100"/>
        <c:tickLblSkip val="1"/>
        <c:tickMarkSkip val="1"/>
        <c:noMultiLvlLbl val="0"/>
      </c:catAx>
      <c:valAx>
        <c:axId val="685797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68561152"/>
        <c:crosses val="autoZero"/>
        <c:crossBetween val="between"/>
      </c:valAx>
      <c:spPr>
        <a:noFill/>
        <a:ln w="3175">
          <a:solidFill>
            <a:srgbClr val="000000"/>
          </a:solidFill>
          <a:prstDash val="solid"/>
        </a:ln>
      </c:spPr>
    </c:plotArea>
    <c:legend>
      <c:legendPos val="r"/>
      <c:layout>
        <c:manualLayout>
          <c:xMode val="edge"/>
          <c:yMode val="edge"/>
          <c:x val="0.75444013721752512"/>
          <c:y val="0.24728964073735973"/>
          <c:w val="0.18995497105078463"/>
          <c:h val="0.26586311659702666"/>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79332273449917E-2"/>
          <c:y val="7.5000203451072736E-2"/>
          <c:w val="0.70179098778296889"/>
          <c:h val="0.67777961637265727"/>
        </c:manualLayout>
      </c:layout>
      <c:lineChart>
        <c:grouping val="standard"/>
        <c:varyColors val="0"/>
        <c:ser>
          <c:idx val="0"/>
          <c:order val="0"/>
          <c:tx>
            <c:strRef>
              <c:f>'Tabelle 25 FB-M'!$A$5</c:f>
              <c:strCache>
                <c:ptCount val="1"/>
                <c:pt idx="0">
                  <c:v>Absolvent*innen (Prüfjahr)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'Tabelle 25 FB-M'!$B$4:$X$4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25 FB-M'!$B$5:$W$5</c:f>
              <c:numCache>
                <c:formatCode>General</c:formatCode>
                <c:ptCount val="22"/>
                <c:pt idx="0">
                  <c:v>41</c:v>
                </c:pt>
                <c:pt idx="1">
                  <c:v>44</c:v>
                </c:pt>
                <c:pt idx="2">
                  <c:v>29</c:v>
                </c:pt>
                <c:pt idx="3">
                  <c:v>35</c:v>
                </c:pt>
                <c:pt idx="4">
                  <c:v>68</c:v>
                </c:pt>
                <c:pt idx="5">
                  <c:v>95</c:v>
                </c:pt>
                <c:pt idx="6">
                  <c:v>106</c:v>
                </c:pt>
                <c:pt idx="7">
                  <c:v>154</c:v>
                </c:pt>
                <c:pt idx="8">
                  <c:v>157</c:v>
                </c:pt>
                <c:pt idx="9">
                  <c:v>159</c:v>
                </c:pt>
                <c:pt idx="10">
                  <c:v>198</c:v>
                </c:pt>
                <c:pt idx="11">
                  <c:v>207</c:v>
                </c:pt>
                <c:pt idx="12">
                  <c:v>178</c:v>
                </c:pt>
                <c:pt idx="13">
                  <c:v>254</c:v>
                </c:pt>
                <c:pt idx="14">
                  <c:v>202</c:v>
                </c:pt>
                <c:pt idx="15">
                  <c:v>191</c:v>
                </c:pt>
                <c:pt idx="16">
                  <c:v>170</c:v>
                </c:pt>
                <c:pt idx="17">
                  <c:v>191</c:v>
                </c:pt>
                <c:pt idx="18">
                  <c:v>135</c:v>
                </c:pt>
                <c:pt idx="19">
                  <c:v>145</c:v>
                </c:pt>
                <c:pt idx="20">
                  <c:v>131</c:v>
                </c:pt>
                <c:pt idx="21">
                  <c:v>111</c:v>
                </c:pt>
              </c:numCache>
            </c:numRef>
          </c:val>
          <c:smooth val="0"/>
          <c:extLst>
            <c:ext xmlns:c16="http://schemas.microsoft.com/office/drawing/2014/chart" uri="{C3380CC4-5D6E-409C-BE32-E72D297353CC}">
              <c16:uniqueId val="{00000000-8C5B-49D7-A3FB-AABF454801E2}"/>
            </c:ext>
          </c:extLst>
        </c:ser>
        <c:ser>
          <c:idx val="1"/>
          <c:order val="1"/>
          <c:tx>
            <c:strRef>
              <c:f>'Tabelle 25 FB-M'!$A$6</c:f>
              <c:strCache>
                <c:ptCount val="1"/>
                <c:pt idx="0">
                  <c:v>Studienanfänger*innen</c:v>
                </c:pt>
              </c:strCache>
            </c:strRef>
          </c:tx>
          <c:spPr>
            <a:ln w="12700">
              <a:solidFill>
                <a:srgbClr val="00FFFF"/>
              </a:solidFill>
              <a:prstDash val="solid"/>
            </a:ln>
          </c:spPr>
          <c:marker>
            <c:symbol val="square"/>
            <c:size val="5"/>
            <c:spPr>
              <a:solidFill>
                <a:srgbClr val="00FFFF"/>
              </a:solidFill>
              <a:ln>
                <a:solidFill>
                  <a:srgbClr val="00FFFF"/>
                </a:solidFill>
                <a:prstDash val="solid"/>
              </a:ln>
            </c:spPr>
          </c:marker>
          <c:cat>
            <c:strRef>
              <c:f>'Tabelle 25 FB-M'!$B$4:$X$4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25 FB-M'!$B$6:$X$6</c:f>
              <c:numCache>
                <c:formatCode>General</c:formatCode>
                <c:ptCount val="23"/>
                <c:pt idx="0">
                  <c:v>153</c:v>
                </c:pt>
                <c:pt idx="1">
                  <c:v>226</c:v>
                </c:pt>
                <c:pt idx="2">
                  <c:v>230</c:v>
                </c:pt>
                <c:pt idx="3">
                  <c:v>292</c:v>
                </c:pt>
                <c:pt idx="4">
                  <c:v>292</c:v>
                </c:pt>
                <c:pt idx="5">
                  <c:v>349</c:v>
                </c:pt>
                <c:pt idx="6">
                  <c:v>379</c:v>
                </c:pt>
                <c:pt idx="7">
                  <c:v>380</c:v>
                </c:pt>
                <c:pt idx="8">
                  <c:v>461</c:v>
                </c:pt>
                <c:pt idx="9">
                  <c:v>357</c:v>
                </c:pt>
                <c:pt idx="10">
                  <c:v>569</c:v>
                </c:pt>
                <c:pt idx="11">
                  <c:v>633</c:v>
                </c:pt>
                <c:pt idx="12">
                  <c:v>417</c:v>
                </c:pt>
                <c:pt idx="13">
                  <c:v>469</c:v>
                </c:pt>
                <c:pt idx="14">
                  <c:v>493</c:v>
                </c:pt>
                <c:pt idx="15">
                  <c:v>465</c:v>
                </c:pt>
                <c:pt idx="16">
                  <c:v>389</c:v>
                </c:pt>
                <c:pt idx="17">
                  <c:v>348</c:v>
                </c:pt>
                <c:pt idx="18">
                  <c:v>290</c:v>
                </c:pt>
                <c:pt idx="19">
                  <c:v>181</c:v>
                </c:pt>
                <c:pt idx="20">
                  <c:v>190</c:v>
                </c:pt>
                <c:pt idx="21">
                  <c:v>167</c:v>
                </c:pt>
                <c:pt idx="22">
                  <c:v>133</c:v>
                </c:pt>
              </c:numCache>
            </c:numRef>
          </c:val>
          <c:smooth val="0"/>
          <c:extLst>
            <c:ext xmlns:c16="http://schemas.microsoft.com/office/drawing/2014/chart" uri="{C3380CC4-5D6E-409C-BE32-E72D297353CC}">
              <c16:uniqueId val="{00000001-8C5B-49D7-A3FB-AABF454801E2}"/>
            </c:ext>
          </c:extLst>
        </c:ser>
        <c:ser>
          <c:idx val="2"/>
          <c:order val="2"/>
          <c:tx>
            <c:strRef>
              <c:f>'Tabelle 25 FB-M'!$A$7</c:f>
              <c:strCache>
                <c:ptCount val="1"/>
                <c:pt idx="0">
                  <c:v>Studierende in der RSZ</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'Tabelle 25 FB-M'!$B$4:$X$4</c:f>
              <c:strCache>
                <c:ptCount val="23"/>
                <c:pt idx="0">
                  <c:v>WS 01/02</c:v>
                </c:pt>
                <c:pt idx="1">
                  <c:v>WS 02/03</c:v>
                </c:pt>
                <c:pt idx="2">
                  <c:v>WS 03/04</c:v>
                </c:pt>
                <c:pt idx="3">
                  <c:v>WS 04/05</c:v>
                </c:pt>
                <c:pt idx="4">
                  <c:v>WS 05/06</c:v>
                </c:pt>
                <c:pt idx="5">
                  <c:v>WS 06/07</c:v>
                </c:pt>
                <c:pt idx="6">
                  <c:v>WS 07/08</c:v>
                </c:pt>
                <c:pt idx="7">
                  <c:v>WS 08/09</c:v>
                </c:pt>
                <c:pt idx="8">
                  <c:v>WS 09/10</c:v>
                </c:pt>
                <c:pt idx="9">
                  <c:v>WS 10/11</c:v>
                </c:pt>
                <c:pt idx="10">
                  <c:v>WS 11/12</c:v>
                </c:pt>
                <c:pt idx="11">
                  <c:v>WS 12/13</c:v>
                </c:pt>
                <c:pt idx="12">
                  <c:v>WS 13/14</c:v>
                </c:pt>
                <c:pt idx="13">
                  <c:v>WS 14/15</c:v>
                </c:pt>
                <c:pt idx="14">
                  <c:v>WS 15/16</c:v>
                </c:pt>
                <c:pt idx="15">
                  <c:v>WS 16/17</c:v>
                </c:pt>
                <c:pt idx="16">
                  <c:v>WS 17/18</c:v>
                </c:pt>
                <c:pt idx="17">
                  <c:v>WS 18/19</c:v>
                </c:pt>
                <c:pt idx="18">
                  <c:v>WS 19/20</c:v>
                </c:pt>
                <c:pt idx="19">
                  <c:v>WS 20/21</c:v>
                </c:pt>
                <c:pt idx="20">
                  <c:v>WS 21/22</c:v>
                </c:pt>
                <c:pt idx="21">
                  <c:v>WS 22/23</c:v>
                </c:pt>
                <c:pt idx="22">
                  <c:v>WS 23/24</c:v>
                </c:pt>
              </c:strCache>
            </c:strRef>
          </c:cat>
          <c:val>
            <c:numRef>
              <c:f>'Tabelle 25 FB-M'!$B$7:$X$7</c:f>
              <c:numCache>
                <c:formatCode>General</c:formatCode>
                <c:ptCount val="23"/>
                <c:pt idx="0">
                  <c:v>382</c:v>
                </c:pt>
                <c:pt idx="1">
                  <c:v>520</c:v>
                </c:pt>
                <c:pt idx="2">
                  <c:v>600</c:v>
                </c:pt>
                <c:pt idx="3">
                  <c:v>739</c:v>
                </c:pt>
                <c:pt idx="4">
                  <c:v>845</c:v>
                </c:pt>
                <c:pt idx="5">
                  <c:v>966</c:v>
                </c:pt>
                <c:pt idx="6">
                  <c:v>1032</c:v>
                </c:pt>
                <c:pt idx="7">
                  <c:v>1120</c:v>
                </c:pt>
                <c:pt idx="8">
                  <c:v>1195</c:v>
                </c:pt>
                <c:pt idx="9">
                  <c:v>1181</c:v>
                </c:pt>
                <c:pt idx="10">
                  <c:v>1347</c:v>
                </c:pt>
                <c:pt idx="11">
                  <c:v>1466</c:v>
                </c:pt>
                <c:pt idx="12">
                  <c:v>1422</c:v>
                </c:pt>
                <c:pt idx="13">
                  <c:v>1411</c:v>
                </c:pt>
                <c:pt idx="14">
                  <c:v>1330</c:v>
                </c:pt>
                <c:pt idx="15">
                  <c:v>1305</c:v>
                </c:pt>
                <c:pt idx="16">
                  <c:v>1163</c:v>
                </c:pt>
                <c:pt idx="17">
                  <c:v>1009</c:v>
                </c:pt>
                <c:pt idx="18">
                  <c:v>885</c:v>
                </c:pt>
                <c:pt idx="19">
                  <c:v>712</c:v>
                </c:pt>
                <c:pt idx="20">
                  <c:v>591</c:v>
                </c:pt>
                <c:pt idx="21">
                  <c:v>513</c:v>
                </c:pt>
                <c:pt idx="22">
                  <c:v>448</c:v>
                </c:pt>
              </c:numCache>
            </c:numRef>
          </c:val>
          <c:smooth val="0"/>
          <c:extLst>
            <c:ext xmlns:c16="http://schemas.microsoft.com/office/drawing/2014/chart" uri="{C3380CC4-5D6E-409C-BE32-E72D297353CC}">
              <c16:uniqueId val="{00000002-8C5B-49D7-A3FB-AABF454801E2}"/>
            </c:ext>
          </c:extLst>
        </c:ser>
        <c:dLbls>
          <c:showLegendKey val="0"/>
          <c:showVal val="0"/>
          <c:showCatName val="0"/>
          <c:showSerName val="0"/>
          <c:showPercent val="0"/>
          <c:showBubbleSize val="0"/>
        </c:dLbls>
        <c:marker val="1"/>
        <c:smooth val="0"/>
        <c:axId val="59385344"/>
        <c:axId val="59387264"/>
      </c:lineChart>
      <c:catAx>
        <c:axId val="5938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de-DE"/>
          </a:p>
        </c:txPr>
        <c:crossAx val="59387264"/>
        <c:crosses val="autoZero"/>
        <c:auto val="1"/>
        <c:lblAlgn val="ctr"/>
        <c:lblOffset val="100"/>
        <c:tickLblSkip val="1"/>
        <c:tickMarkSkip val="1"/>
        <c:noMultiLvlLbl val="0"/>
      </c:catAx>
      <c:valAx>
        <c:axId val="59387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59385344"/>
        <c:crosses val="autoZero"/>
        <c:crossBetween val="between"/>
      </c:valAx>
      <c:spPr>
        <a:noFill/>
        <a:ln w="3175">
          <a:solidFill>
            <a:srgbClr val="000000"/>
          </a:solidFill>
          <a:prstDash val="solid"/>
        </a:ln>
      </c:spPr>
    </c:plotArea>
    <c:legend>
      <c:legendPos val="r"/>
      <c:layout>
        <c:manualLayout>
          <c:xMode val="edge"/>
          <c:yMode val="edge"/>
          <c:x val="0.81859555899070902"/>
          <c:y val="0.32500087489063867"/>
          <c:w val="0.16868584678448939"/>
          <c:h val="0.26033879062761689"/>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&amp;LFachhochschule Südwestfalen
- Der Vizepräsident für Wirtschafts- und Personalverwaltung - &amp;RIserlohn, 21.11.2013
SG 2.1</c:oddHeader>
    </c:headerFooter>
    <c:pageMargins b="0.984251969" l="0.78740157499999996" r="0.78740157499999996" t="0.984251969" header="0.4921259845" footer="0.4921259845"/>
    <c:pageSetup paperSize="9" orientation="landscape" horizontalDpi="1200"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125308</xdr:colOff>
      <xdr:row>171</xdr:row>
      <xdr:rowOff>85933</xdr:rowOff>
    </xdr:from>
    <xdr:to>
      <xdr:col>6</xdr:col>
      <xdr:colOff>669290</xdr:colOff>
      <xdr:row>179</xdr:row>
      <xdr:rowOff>144356</xdr:rowOff>
    </xdr:to>
    <xdr:graphicFrame macro="">
      <xdr:nvGraphicFramePr>
        <xdr:cNvPr id="8523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295274</xdr:colOff>
      <xdr:row>8</xdr:row>
      <xdr:rowOff>6350</xdr:rowOff>
    </xdr:from>
    <xdr:to>
      <xdr:col>17</xdr:col>
      <xdr:colOff>187324</xdr:colOff>
      <xdr:row>29</xdr:row>
      <xdr:rowOff>44450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8</xdr:row>
      <xdr:rowOff>38099</xdr:rowOff>
    </xdr:from>
    <xdr:to>
      <xdr:col>16</xdr:col>
      <xdr:colOff>28575</xdr:colOff>
      <xdr:row>29</xdr:row>
      <xdr:rowOff>114299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485774</xdr:colOff>
      <xdr:row>8</xdr:row>
      <xdr:rowOff>19050</xdr:rowOff>
    </xdr:from>
    <xdr:to>
      <xdr:col>15</xdr:col>
      <xdr:colOff>476249</xdr:colOff>
      <xdr:row>31</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182880</xdr:colOff>
      <xdr:row>8</xdr:row>
      <xdr:rowOff>74294</xdr:rowOff>
    </xdr:from>
    <xdr:to>
      <xdr:col>15</xdr:col>
      <xdr:colOff>59055</xdr:colOff>
      <xdr:row>29</xdr:row>
      <xdr:rowOff>39370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8</xdr:row>
      <xdr:rowOff>19050</xdr:rowOff>
    </xdr:from>
    <xdr:to>
      <xdr:col>13</xdr:col>
      <xdr:colOff>285750</xdr:colOff>
      <xdr:row>28</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8</xdr:row>
      <xdr:rowOff>19050</xdr:rowOff>
    </xdr:from>
    <xdr:to>
      <xdr:col>16</xdr:col>
      <xdr:colOff>38100</xdr:colOff>
      <xdr:row>29</xdr:row>
      <xdr:rowOff>12700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120650</xdr:colOff>
      <xdr:row>9</xdr:row>
      <xdr:rowOff>69850</xdr:rowOff>
    </xdr:from>
    <xdr:to>
      <xdr:col>13</xdr:col>
      <xdr:colOff>454025</xdr:colOff>
      <xdr:row>30</xdr:row>
      <xdr:rowOff>15875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8</xdr:row>
      <xdr:rowOff>9526</xdr:rowOff>
    </xdr:from>
    <xdr:to>
      <xdr:col>16</xdr:col>
      <xdr:colOff>238124</xdr:colOff>
      <xdr:row>29</xdr:row>
      <xdr:rowOff>76201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200025</xdr:colOff>
      <xdr:row>8</xdr:row>
      <xdr:rowOff>19049</xdr:rowOff>
    </xdr:from>
    <xdr:to>
      <xdr:col>16</xdr:col>
      <xdr:colOff>123825</xdr:colOff>
      <xdr:row>31</xdr:row>
      <xdr:rowOff>133349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5405968</xdr:colOff>
      <xdr:row>142</xdr:row>
      <xdr:rowOff>148163</xdr:rowOff>
    </xdr:from>
    <xdr:to>
      <xdr:col>6</xdr:col>
      <xdr:colOff>508000</xdr:colOff>
      <xdr:row>151</xdr:row>
      <xdr:rowOff>33866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144992</xdr:colOff>
      <xdr:row>164</xdr:row>
      <xdr:rowOff>174625</xdr:rowOff>
    </xdr:from>
    <xdr:to>
      <xdr:col>6</xdr:col>
      <xdr:colOff>628650</xdr:colOff>
      <xdr:row>175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37678</xdr:colOff>
      <xdr:row>104</xdr:row>
      <xdr:rowOff>0</xdr:rowOff>
    </xdr:from>
    <xdr:to>
      <xdr:col>9</xdr:col>
      <xdr:colOff>935144</xdr:colOff>
      <xdr:row>108</xdr:row>
      <xdr:rowOff>30480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3175</xdr:colOff>
      <xdr:row>93</xdr:row>
      <xdr:rowOff>142875</xdr:rowOff>
    </xdr:from>
    <xdr:to>
      <xdr:col>6</xdr:col>
      <xdr:colOff>581025</xdr:colOff>
      <xdr:row>106</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323850</xdr:colOff>
      <xdr:row>105</xdr:row>
      <xdr:rowOff>132900</xdr:rowOff>
    </xdr:from>
    <xdr:to>
      <xdr:col>5</xdr:col>
      <xdr:colOff>733425</xdr:colOff>
      <xdr:row>108</xdr:row>
      <xdr:rowOff>175082</xdr:rowOff>
    </xdr:to>
    <xdr:sp macro="" textlink="">
      <xdr:nvSpPr>
        <xdr:cNvPr id="2" name="Text Box 4"/>
        <xdr:cNvSpPr txBox="1">
          <a:spLocks noChangeArrowheads="1"/>
        </xdr:cNvSpPr>
      </xdr:nvSpPr>
      <xdr:spPr bwMode="auto">
        <a:xfrm>
          <a:off x="323850" y="20600220"/>
          <a:ext cx="8570595" cy="5679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   </a:t>
          </a:r>
          <a:r>
            <a:rPr lang="de-DE" sz="1100" b="1" i="0" u="none" strike="noStrike" baseline="0">
              <a:solidFill>
                <a:srgbClr val="000000"/>
              </a:solidFill>
              <a:latin typeface="Arial"/>
              <a:cs typeface="Arial"/>
            </a:rPr>
            <a:t>Mittelwert</a:t>
          </a: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 der im allgemeinen Sprachgebrauch unter "Durchschnitt" verstandene arithmetische Mittelwert, der definiert ist als die Summe aller beobachteten Werte geteilt durch die Gesamtzahl der Beobachtungen. </a:t>
          </a:r>
        </a:p>
      </xdr:txBody>
    </xdr:sp>
    <xdr:clientData/>
  </xdr:twoCellAnchor>
  <xdr:twoCellAnchor>
    <xdr:from>
      <xdr:col>0</xdr:col>
      <xdr:colOff>333375</xdr:colOff>
      <xdr:row>110</xdr:row>
      <xdr:rowOff>0</xdr:rowOff>
    </xdr:from>
    <xdr:to>
      <xdr:col>5</xdr:col>
      <xdr:colOff>733425</xdr:colOff>
      <xdr:row>114</xdr:row>
      <xdr:rowOff>76200</xdr:rowOff>
    </xdr:to>
    <xdr:sp macro="" textlink="">
      <xdr:nvSpPr>
        <xdr:cNvPr id="3" name="Text Box 5"/>
        <xdr:cNvSpPr txBox="1">
          <a:spLocks noChangeArrowheads="1"/>
        </xdr:cNvSpPr>
      </xdr:nvSpPr>
      <xdr:spPr bwMode="auto">
        <a:xfrm>
          <a:off x="333375" y="21343620"/>
          <a:ext cx="8561070" cy="7772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  </a:t>
          </a:r>
          <a:r>
            <a:rPr lang="de-DE" sz="1100" b="1" i="0" u="none" strike="noStrike" baseline="0">
              <a:solidFill>
                <a:srgbClr val="000000"/>
              </a:solidFill>
              <a:latin typeface="Arial"/>
              <a:cs typeface="Arial"/>
            </a:rPr>
            <a:t>Median</a:t>
          </a: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 derjenige Wert der sortierten Stichprobe, der genau in der Mitte liegt.</a:t>
          </a:r>
        </a:p>
        <a:p>
          <a:pPr algn="l" rtl="0">
            <a:defRPr sz="1000"/>
          </a:pPr>
          <a:r>
            <a:rPr lang="de-DE" sz="1100" b="0" i="0" u="none" strike="noStrike" baseline="0">
              <a:solidFill>
                <a:srgbClr val="000000"/>
              </a:solidFill>
              <a:latin typeface="Arial"/>
              <a:cs typeface="Arial"/>
            </a:rPr>
            <a:t>Da er von extremen Werten (Ausreißern) praktisch kaum beeinflusst wird, kann der Median bei unsymmetrischen Verteilungen in der Regel besser interpretiert werden.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647699</xdr:colOff>
      <xdr:row>8</xdr:row>
      <xdr:rowOff>19049</xdr:rowOff>
    </xdr:from>
    <xdr:to>
      <xdr:col>27</xdr:col>
      <xdr:colOff>266700</xdr:colOff>
      <xdr:row>33</xdr:row>
      <xdr:rowOff>152400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371474</xdr:colOff>
      <xdr:row>9</xdr:row>
      <xdr:rowOff>57150</xdr:rowOff>
    </xdr:from>
    <xdr:to>
      <xdr:col>25</xdr:col>
      <xdr:colOff>47625</xdr:colOff>
      <xdr:row>30</xdr:row>
      <xdr:rowOff>57151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8</xdr:row>
      <xdr:rowOff>19050</xdr:rowOff>
    </xdr:from>
    <xdr:to>
      <xdr:col>15</xdr:col>
      <xdr:colOff>552450</xdr:colOff>
      <xdr:row>29</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tabSelected="1" zoomScaleNormal="100" workbookViewId="0">
      <selection activeCell="A61" sqref="A61"/>
    </sheetView>
  </sheetViews>
  <sheetFormatPr baseColWidth="10" defaultColWidth="11.44140625" defaultRowHeight="13.2" x14ac:dyDescent="0.25"/>
  <cols>
    <col min="1" max="1" width="20" style="27" customWidth="1"/>
    <col min="2" max="2" width="65.5546875" style="27" customWidth="1"/>
    <col min="3" max="3" width="12.6640625" style="27" customWidth="1"/>
    <col min="4" max="4" width="12.44140625" style="27" customWidth="1"/>
    <col min="5" max="5" width="16.33203125" style="27" customWidth="1"/>
    <col min="6" max="6" width="11.44140625" style="27"/>
    <col min="7" max="7" width="7.5546875" style="27" customWidth="1"/>
    <col min="8" max="16384" width="11.44140625" style="27"/>
  </cols>
  <sheetData>
    <row r="2" spans="1:5" s="78" customFormat="1" x14ac:dyDescent="0.25">
      <c r="A2" s="32" t="s">
        <v>417</v>
      </c>
    </row>
    <row r="3" spans="1:5" s="78" customFormat="1" x14ac:dyDescent="0.25"/>
    <row r="4" spans="1:5" ht="28.2" x14ac:dyDescent="0.5">
      <c r="B4" s="533"/>
      <c r="C4" s="793"/>
    </row>
    <row r="6" spans="1:5" x14ac:dyDescent="0.25">
      <c r="A6" s="558" t="s">
        <v>101</v>
      </c>
      <c r="B6" s="15" t="s">
        <v>82</v>
      </c>
      <c r="C6" s="533"/>
      <c r="D6" s="33"/>
      <c r="E6" s="33"/>
    </row>
    <row r="7" spans="1:5" x14ac:dyDescent="0.25">
      <c r="A7" s="558"/>
      <c r="B7" s="15"/>
      <c r="D7" s="33"/>
      <c r="E7" s="33"/>
    </row>
    <row r="8" spans="1:5" x14ac:dyDescent="0.25">
      <c r="A8" s="558" t="s">
        <v>102</v>
      </c>
      <c r="B8" s="15" t="s">
        <v>84</v>
      </c>
      <c r="D8" s="33"/>
      <c r="E8" s="33"/>
    </row>
    <row r="9" spans="1:5" x14ac:dyDescent="0.25">
      <c r="A9" s="558"/>
      <c r="B9" s="15"/>
      <c r="D9" s="33"/>
      <c r="E9" s="33"/>
    </row>
    <row r="10" spans="1:5" x14ac:dyDescent="0.25">
      <c r="A10" s="558" t="s">
        <v>70</v>
      </c>
      <c r="B10" s="15" t="s">
        <v>83</v>
      </c>
      <c r="D10" s="33"/>
      <c r="E10" s="33"/>
    </row>
    <row r="11" spans="1:5" x14ac:dyDescent="0.25">
      <c r="A11" s="558"/>
      <c r="B11" s="15"/>
      <c r="D11" s="33"/>
      <c r="E11" s="33"/>
    </row>
    <row r="12" spans="1:5" x14ac:dyDescent="0.25">
      <c r="A12" s="558" t="s">
        <v>71</v>
      </c>
      <c r="B12" s="15" t="s">
        <v>213</v>
      </c>
      <c r="D12" s="26"/>
      <c r="E12" s="26"/>
    </row>
    <row r="13" spans="1:5" x14ac:dyDescent="0.25">
      <c r="A13" s="558"/>
      <c r="B13" s="15"/>
      <c r="D13" s="26"/>
      <c r="E13" s="26"/>
    </row>
    <row r="14" spans="1:5" x14ac:dyDescent="0.25">
      <c r="A14" s="558" t="s">
        <v>72</v>
      </c>
      <c r="B14" s="15" t="s">
        <v>224</v>
      </c>
    </row>
    <row r="15" spans="1:5" x14ac:dyDescent="0.25">
      <c r="A15" s="558"/>
      <c r="B15" s="15"/>
    </row>
    <row r="16" spans="1:5" s="1158" customFormat="1" ht="26.4" x14ac:dyDescent="0.25">
      <c r="A16" s="558" t="s">
        <v>119</v>
      </c>
      <c r="B16" s="1155" t="s">
        <v>225</v>
      </c>
    </row>
    <row r="17" spans="1:5" s="1158" customFormat="1" x14ac:dyDescent="0.25">
      <c r="A17" s="1157"/>
    </row>
    <row r="18" spans="1:5" s="1158" customFormat="1" ht="26.4" x14ac:dyDescent="0.25">
      <c r="A18" s="558" t="s">
        <v>382</v>
      </c>
      <c r="B18" s="1177" t="s">
        <v>110</v>
      </c>
    </row>
    <row r="19" spans="1:5" s="1158" customFormat="1" x14ac:dyDescent="0.25">
      <c r="A19" s="558"/>
      <c r="B19" s="15"/>
    </row>
    <row r="20" spans="1:5" s="1158" customFormat="1" ht="26.4" x14ac:dyDescent="0.25">
      <c r="A20" s="558" t="s">
        <v>383</v>
      </c>
      <c r="B20" s="1177" t="s">
        <v>111</v>
      </c>
    </row>
    <row r="21" spans="1:5" x14ac:dyDescent="0.25">
      <c r="A21" s="559"/>
      <c r="B21" s="226"/>
      <c r="D21" s="33"/>
    </row>
    <row r="22" spans="1:5" ht="26.4" x14ac:dyDescent="0.25">
      <c r="A22" s="558" t="s">
        <v>73</v>
      </c>
      <c r="B22" s="1115" t="s">
        <v>418</v>
      </c>
    </row>
    <row r="23" spans="1:5" x14ac:dyDescent="0.25">
      <c r="A23" s="560"/>
      <c r="C23" s="15"/>
    </row>
    <row r="24" spans="1:5" ht="26.4" x14ac:dyDescent="0.25">
      <c r="A24" s="558" t="s">
        <v>74</v>
      </c>
      <c r="B24" s="1115" t="s">
        <v>229</v>
      </c>
      <c r="D24" s="33"/>
      <c r="E24" s="33"/>
    </row>
    <row r="25" spans="1:5" x14ac:dyDescent="0.25">
      <c r="A25" s="558"/>
      <c r="B25" s="15"/>
      <c r="D25" s="33"/>
      <c r="E25" s="33"/>
    </row>
    <row r="26" spans="1:5" ht="26.4" x14ac:dyDescent="0.25">
      <c r="A26" s="558" t="s">
        <v>75</v>
      </c>
      <c r="B26" s="1115" t="s">
        <v>230</v>
      </c>
    </row>
    <row r="27" spans="1:5" x14ac:dyDescent="0.25">
      <c r="A27" s="558"/>
      <c r="B27" s="15"/>
    </row>
    <row r="28" spans="1:5" x14ac:dyDescent="0.25">
      <c r="A28" s="558" t="s">
        <v>76</v>
      </c>
      <c r="B28" s="15" t="s">
        <v>85</v>
      </c>
      <c r="D28" s="33"/>
    </row>
    <row r="29" spans="1:5" x14ac:dyDescent="0.25">
      <c r="A29" s="558"/>
      <c r="B29" s="15"/>
      <c r="D29" s="33"/>
    </row>
    <row r="30" spans="1:5" x14ac:dyDescent="0.25">
      <c r="A30" s="558" t="s">
        <v>77</v>
      </c>
      <c r="B30" s="15" t="s">
        <v>226</v>
      </c>
    </row>
    <row r="31" spans="1:5" x14ac:dyDescent="0.25">
      <c r="A31" s="558"/>
      <c r="B31" s="15"/>
    </row>
    <row r="32" spans="1:5" x14ac:dyDescent="0.25">
      <c r="A32" s="558" t="s">
        <v>78</v>
      </c>
      <c r="B32" s="15" t="s">
        <v>86</v>
      </c>
    </row>
    <row r="33" spans="1:7" x14ac:dyDescent="0.25">
      <c r="A33" s="558"/>
      <c r="B33" s="15"/>
    </row>
    <row r="34" spans="1:7" x14ac:dyDescent="0.25">
      <c r="A34" s="558" t="s">
        <v>97</v>
      </c>
      <c r="B34" s="15" t="s">
        <v>165</v>
      </c>
    </row>
    <row r="35" spans="1:7" x14ac:dyDescent="0.25">
      <c r="A35" s="558"/>
      <c r="B35" s="15"/>
    </row>
    <row r="36" spans="1:7" x14ac:dyDescent="0.25">
      <c r="A36" s="558" t="s">
        <v>79</v>
      </c>
      <c r="B36" s="15" t="s">
        <v>125</v>
      </c>
    </row>
    <row r="37" spans="1:7" x14ac:dyDescent="0.25">
      <c r="A37" s="558"/>
      <c r="B37" s="15"/>
    </row>
    <row r="38" spans="1:7" x14ac:dyDescent="0.25">
      <c r="A38" s="558" t="s">
        <v>80</v>
      </c>
      <c r="B38" s="15" t="s">
        <v>419</v>
      </c>
    </row>
    <row r="39" spans="1:7" x14ac:dyDescent="0.25">
      <c r="A39" s="558"/>
      <c r="B39" s="15"/>
    </row>
    <row r="40" spans="1:7" s="159" customFormat="1" x14ac:dyDescent="0.25">
      <c r="A40" s="558" t="s">
        <v>81</v>
      </c>
      <c r="B40" s="1115" t="s">
        <v>420</v>
      </c>
      <c r="D40" s="227"/>
    </row>
    <row r="41" spans="1:7" x14ac:dyDescent="0.25">
      <c r="A41" s="561"/>
      <c r="B41" s="228"/>
      <c r="D41" s="33"/>
    </row>
    <row r="42" spans="1:7" s="159" customFormat="1" ht="26.4" x14ac:dyDescent="0.25">
      <c r="A42" s="558" t="s">
        <v>90</v>
      </c>
      <c r="B42" s="1115" t="s">
        <v>421</v>
      </c>
      <c r="D42" s="227"/>
    </row>
    <row r="43" spans="1:7" x14ac:dyDescent="0.25">
      <c r="A43" s="560"/>
      <c r="C43" s="15"/>
    </row>
    <row r="44" spans="1:7" s="159" customFormat="1" ht="26.4" x14ac:dyDescent="0.25">
      <c r="A44" s="558" t="s">
        <v>91</v>
      </c>
      <c r="B44" s="1115" t="s">
        <v>89</v>
      </c>
    </row>
    <row r="45" spans="1:7" s="159" customFormat="1" x14ac:dyDescent="0.25">
      <c r="A45" s="558"/>
      <c r="B45" s="158"/>
    </row>
    <row r="46" spans="1:7" s="158" customFormat="1" ht="12.75" customHeight="1" x14ac:dyDescent="0.25">
      <c r="A46" s="558" t="s">
        <v>103</v>
      </c>
      <c r="B46" s="1672" t="s">
        <v>231</v>
      </c>
      <c r="C46" s="1672"/>
      <c r="D46" s="1672"/>
      <c r="E46" s="1672"/>
      <c r="F46" s="1672"/>
      <c r="G46" s="1672"/>
    </row>
    <row r="47" spans="1:7" s="159" customFormat="1" x14ac:dyDescent="0.25">
      <c r="A47" s="558"/>
      <c r="B47" s="158"/>
    </row>
    <row r="48" spans="1:7" x14ac:dyDescent="0.25">
      <c r="A48" s="558" t="s">
        <v>104</v>
      </c>
      <c r="B48" s="15" t="s">
        <v>232</v>
      </c>
    </row>
    <row r="49" spans="1:4" x14ac:dyDescent="0.25">
      <c r="A49" s="558"/>
      <c r="B49" s="15"/>
    </row>
    <row r="50" spans="1:4" ht="26.4" x14ac:dyDescent="0.25">
      <c r="A50" s="558" t="s">
        <v>105</v>
      </c>
      <c r="B50" s="1115" t="s">
        <v>233</v>
      </c>
    </row>
    <row r="51" spans="1:4" x14ac:dyDescent="0.25">
      <c r="A51" s="562"/>
    </row>
    <row r="52" spans="1:4" s="15" customFormat="1" ht="26.1" customHeight="1" x14ac:dyDescent="0.25">
      <c r="A52" s="1179" t="s">
        <v>369</v>
      </c>
      <c r="B52" s="1177" t="s">
        <v>384</v>
      </c>
      <c r="D52" s="33"/>
    </row>
    <row r="53" spans="1:4" x14ac:dyDescent="0.25">
      <c r="A53" s="558"/>
      <c r="B53" s="15"/>
      <c r="D53" s="33"/>
    </row>
    <row r="54" spans="1:4" x14ac:dyDescent="0.25">
      <c r="A54" s="558" t="s">
        <v>136</v>
      </c>
      <c r="B54" s="57" t="s">
        <v>126</v>
      </c>
    </row>
    <row r="55" spans="1:4" x14ac:dyDescent="0.25">
      <c r="A55" s="558"/>
      <c r="B55" s="57"/>
    </row>
    <row r="56" spans="1:4" x14ac:dyDescent="0.25">
      <c r="A56" s="558" t="s">
        <v>370</v>
      </c>
      <c r="B56" s="57" t="s">
        <v>137</v>
      </c>
    </row>
    <row r="57" spans="1:4" x14ac:dyDescent="0.25">
      <c r="A57" s="560"/>
    </row>
    <row r="58" spans="1:4" x14ac:dyDescent="0.25">
      <c r="A58" s="558" t="s">
        <v>518</v>
      </c>
      <c r="B58" s="27" t="s">
        <v>519</v>
      </c>
      <c r="D58" s="33"/>
    </row>
    <row r="59" spans="1:4" x14ac:dyDescent="0.25">
      <c r="C59" s="533"/>
    </row>
    <row r="60" spans="1:4" x14ac:dyDescent="0.25">
      <c r="A60" s="15"/>
      <c r="B60" s="15"/>
    </row>
    <row r="61" spans="1:4" x14ac:dyDescent="0.25">
      <c r="A61" s="1372" t="s">
        <v>525</v>
      </c>
      <c r="B61" s="15"/>
    </row>
    <row r="62" spans="1:4" x14ac:dyDescent="0.25">
      <c r="A62" s="15"/>
      <c r="B62" s="15"/>
    </row>
    <row r="63" spans="1:4" x14ac:dyDescent="0.25">
      <c r="D63" s="33"/>
    </row>
    <row r="64" spans="1:4" x14ac:dyDescent="0.25">
      <c r="C64" s="32"/>
      <c r="D64" s="33"/>
    </row>
    <row r="65" spans="3:4" x14ac:dyDescent="0.25">
      <c r="C65" s="32"/>
      <c r="D65" s="33"/>
    </row>
    <row r="66" spans="3:4" x14ac:dyDescent="0.25">
      <c r="C66" s="15"/>
    </row>
    <row r="67" spans="3:4" x14ac:dyDescent="0.25">
      <c r="C67" s="15"/>
    </row>
  </sheetData>
  <mergeCells count="1">
    <mergeCell ref="B46:G46"/>
  </mergeCells>
  <pageMargins left="0.78740157499999996" right="0.78740157499999996" top="0.984251969" bottom="0.984251969" header="0.4921259845" footer="0.4921259845"/>
  <pageSetup paperSize="9" scale="59" orientation="portrait" horizontalDpi="4294967295" verticalDpi="4294967295" r:id="rId1"/>
  <headerFooter alignWithMargins="0">
    <oddHeader>&amp;LFachhochschule Südwestfalen
- Der Kanzler -&amp;RIserlohn, 01.12.2023
SG 2.1</oddHead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48"/>
  <sheetViews>
    <sheetView showWhiteSpace="0" topLeftCell="A127" zoomScaleNormal="100" zoomScaleSheetLayoutView="40" workbookViewId="0">
      <selection activeCell="A98" sqref="A98"/>
    </sheetView>
  </sheetViews>
  <sheetFormatPr baseColWidth="10" defaultColWidth="11.44140625" defaultRowHeight="13.8" x14ac:dyDescent="0.25"/>
  <cols>
    <col min="1" max="1" width="77.5546875" style="373" customWidth="1"/>
    <col min="2" max="2" width="13.109375" style="373" bestFit="1" customWidth="1"/>
    <col min="3" max="3" width="32.109375" style="373" customWidth="1"/>
    <col min="4" max="4" width="18.88671875" style="373" customWidth="1"/>
    <col min="5" max="5" width="15" style="373" customWidth="1"/>
    <col min="6" max="6" width="15.5546875" style="373" customWidth="1"/>
    <col min="7" max="7" width="28" style="373" customWidth="1"/>
    <col min="8" max="8" width="24.109375" style="373" customWidth="1"/>
    <col min="9" max="9" width="13.44140625" style="373" customWidth="1"/>
    <col min="10" max="10" width="10" style="373" customWidth="1"/>
    <col min="11" max="11" width="9.109375" style="373" customWidth="1"/>
    <col min="12" max="12" width="5.88671875" style="373" customWidth="1"/>
    <col min="13" max="13" width="11.44140625" style="373"/>
    <col min="14" max="47" width="11.44140625" style="804"/>
    <col min="48" max="16384" width="11.44140625" style="373"/>
  </cols>
  <sheetData>
    <row r="1" spans="1:47" s="306" customFormat="1" ht="18" customHeight="1" x14ac:dyDescent="0.3">
      <c r="A1" s="1785" t="s">
        <v>554</v>
      </c>
      <c r="B1" s="1785"/>
      <c r="C1" s="1785"/>
      <c r="D1" s="1785"/>
      <c r="E1" s="1785"/>
      <c r="F1" s="1785"/>
      <c r="G1" s="1785"/>
      <c r="H1" s="1785"/>
      <c r="I1" s="1785"/>
      <c r="J1" s="1785"/>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row>
    <row r="2" spans="1:47" s="1471" customFormat="1" ht="18" thickBot="1" x14ac:dyDescent="0.35">
      <c r="A2" s="1470"/>
      <c r="B2" s="1470"/>
      <c r="C2" s="1470"/>
      <c r="D2" s="1470"/>
      <c r="E2" s="1470"/>
      <c r="F2" s="1470"/>
      <c r="G2" s="1470"/>
      <c r="H2" s="1470"/>
      <c r="I2" s="1470"/>
      <c r="J2" s="1470"/>
      <c r="N2" s="1472"/>
      <c r="O2" s="1472"/>
      <c r="P2" s="1472"/>
      <c r="Q2" s="1472"/>
      <c r="R2" s="1472"/>
      <c r="S2" s="1472"/>
      <c r="T2" s="1472"/>
      <c r="U2" s="1472"/>
      <c r="V2" s="1472"/>
      <c r="W2" s="1472"/>
      <c r="X2" s="1472"/>
      <c r="Y2" s="1472"/>
      <c r="Z2" s="1472"/>
      <c r="AA2" s="1472"/>
      <c r="AB2" s="1472"/>
      <c r="AC2" s="1472"/>
      <c r="AD2" s="1472"/>
      <c r="AE2" s="1472"/>
      <c r="AF2" s="1472"/>
      <c r="AG2" s="1472"/>
      <c r="AH2" s="1472"/>
      <c r="AI2" s="1472"/>
      <c r="AJ2" s="1472"/>
      <c r="AK2" s="1472"/>
      <c r="AL2" s="1472"/>
      <c r="AM2" s="1472"/>
      <c r="AN2" s="1472"/>
      <c r="AO2" s="1472"/>
      <c r="AP2" s="1472"/>
      <c r="AQ2" s="1472"/>
      <c r="AR2" s="1472"/>
      <c r="AS2" s="1472"/>
      <c r="AT2" s="1472"/>
      <c r="AU2" s="1472"/>
    </row>
    <row r="3" spans="1:47" ht="18" customHeight="1" x14ac:dyDescent="0.25">
      <c r="A3" s="1786" t="s">
        <v>2</v>
      </c>
      <c r="B3" s="1789" t="s">
        <v>39</v>
      </c>
      <c r="C3" s="1792" t="s">
        <v>555</v>
      </c>
      <c r="D3" s="1793"/>
      <c r="E3" s="1793"/>
      <c r="F3" s="1793"/>
      <c r="G3" s="1793"/>
      <c r="H3" s="1793"/>
      <c r="I3" s="1793"/>
      <c r="J3" s="1794"/>
      <c r="K3" s="1463"/>
    </row>
    <row r="4" spans="1:47" ht="14.25" customHeight="1" x14ac:dyDescent="0.25">
      <c r="A4" s="1787"/>
      <c r="B4" s="1790"/>
      <c r="C4" s="1795" t="s">
        <v>556</v>
      </c>
      <c r="D4" s="1795" t="s">
        <v>557</v>
      </c>
      <c r="E4" s="1798" t="s">
        <v>558</v>
      </c>
      <c r="F4" s="1795" t="s">
        <v>559</v>
      </c>
      <c r="G4" s="1795" t="s">
        <v>560</v>
      </c>
      <c r="H4" s="1800" t="s">
        <v>561</v>
      </c>
      <c r="I4" s="1780" t="s">
        <v>562</v>
      </c>
      <c r="J4" s="1783" t="s">
        <v>14</v>
      </c>
      <c r="M4" s="804"/>
      <c r="AU4" s="373"/>
    </row>
    <row r="5" spans="1:47" s="795" customFormat="1" ht="14.25" customHeight="1" x14ac:dyDescent="0.25">
      <c r="A5" s="1787"/>
      <c r="B5" s="1790"/>
      <c r="C5" s="1796"/>
      <c r="D5" s="1796"/>
      <c r="E5" s="1795"/>
      <c r="F5" s="1796"/>
      <c r="G5" s="1795"/>
      <c r="H5" s="1801"/>
      <c r="I5" s="1781"/>
      <c r="J5" s="1783"/>
      <c r="M5" s="1473"/>
      <c r="N5" s="1473"/>
      <c r="O5" s="1473"/>
      <c r="P5" s="1473"/>
      <c r="Q5" s="1473"/>
      <c r="R5" s="1473"/>
      <c r="S5" s="1473"/>
      <c r="T5" s="1473"/>
      <c r="U5" s="1473"/>
      <c r="V5" s="1473"/>
      <c r="W5" s="1473"/>
      <c r="X5" s="1473"/>
      <c r="Y5" s="1473"/>
      <c r="Z5" s="1473"/>
      <c r="AA5" s="1473"/>
      <c r="AB5" s="1473"/>
      <c r="AC5" s="1473"/>
      <c r="AD5" s="1473"/>
      <c r="AE5" s="1473"/>
      <c r="AF5" s="1473"/>
      <c r="AG5" s="1473"/>
      <c r="AH5" s="1473"/>
      <c r="AI5" s="1473"/>
      <c r="AJ5" s="1473"/>
      <c r="AK5" s="1473"/>
      <c r="AL5" s="1473"/>
      <c r="AM5" s="1473"/>
      <c r="AN5" s="1473"/>
      <c r="AO5" s="1473"/>
      <c r="AP5" s="1473"/>
      <c r="AQ5" s="1473"/>
      <c r="AR5" s="1473"/>
      <c r="AS5" s="1473"/>
      <c r="AT5" s="1473"/>
    </row>
    <row r="6" spans="1:47" s="795" customFormat="1" ht="15.75" customHeight="1" thickBot="1" x14ac:dyDescent="0.3">
      <c r="A6" s="1788"/>
      <c r="B6" s="1791"/>
      <c r="C6" s="1797"/>
      <c r="D6" s="1797"/>
      <c r="E6" s="1799"/>
      <c r="F6" s="1797"/>
      <c r="G6" s="1799"/>
      <c r="H6" s="1802"/>
      <c r="I6" s="1782"/>
      <c r="J6" s="1784"/>
      <c r="M6" s="1473"/>
      <c r="N6" s="1473"/>
      <c r="O6" s="1473"/>
      <c r="P6" s="1473"/>
      <c r="Q6" s="1473"/>
      <c r="R6" s="1473"/>
      <c r="S6" s="1473"/>
      <c r="T6" s="1473"/>
      <c r="U6" s="1473"/>
      <c r="V6" s="1473"/>
      <c r="W6" s="1473"/>
      <c r="X6" s="1473"/>
      <c r="Y6" s="1473"/>
      <c r="Z6" s="1473"/>
      <c r="AA6" s="1473"/>
      <c r="AB6" s="1473"/>
      <c r="AC6" s="1473"/>
      <c r="AD6" s="1473"/>
      <c r="AE6" s="1473"/>
      <c r="AF6" s="1473"/>
      <c r="AG6" s="1473"/>
      <c r="AH6" s="1473"/>
      <c r="AI6" s="1473"/>
      <c r="AJ6" s="1473"/>
      <c r="AK6" s="1473"/>
      <c r="AL6" s="1473"/>
      <c r="AM6" s="1473"/>
      <c r="AN6" s="1473"/>
      <c r="AO6" s="1473"/>
      <c r="AP6" s="1473"/>
      <c r="AQ6" s="1473"/>
      <c r="AR6" s="1473"/>
      <c r="AS6" s="1473"/>
      <c r="AT6" s="1473"/>
    </row>
    <row r="7" spans="1:47" s="804" customFormat="1" ht="15.75" customHeight="1" x14ac:dyDescent="0.25">
      <c r="A7" s="1474" t="s">
        <v>387</v>
      </c>
      <c r="B7" s="1475" t="s">
        <v>40</v>
      </c>
      <c r="C7" s="1476">
        <v>0</v>
      </c>
      <c r="D7" s="1476">
        <v>8</v>
      </c>
      <c r="E7" s="1476">
        <v>2</v>
      </c>
      <c r="F7" s="1476">
        <v>4</v>
      </c>
      <c r="G7" s="1476">
        <v>0</v>
      </c>
      <c r="H7" s="648">
        <v>0</v>
      </c>
      <c r="I7" s="1476">
        <v>1</v>
      </c>
      <c r="J7" s="1477">
        <f t="shared" ref="J7:J27" si="0">SUM(C7:I7)</f>
        <v>15</v>
      </c>
    </row>
    <row r="8" spans="1:47" s="804" customFormat="1" ht="15.75" customHeight="1" x14ac:dyDescent="0.25">
      <c r="A8" s="1474" t="s">
        <v>38</v>
      </c>
      <c r="B8" s="1475" t="s">
        <v>40</v>
      </c>
      <c r="C8" s="1476">
        <v>11</v>
      </c>
      <c r="D8" s="1476">
        <v>4</v>
      </c>
      <c r="E8" s="1476">
        <v>0</v>
      </c>
      <c r="F8" s="1476">
        <v>6</v>
      </c>
      <c r="G8" s="1476">
        <v>0</v>
      </c>
      <c r="H8" s="648">
        <v>0</v>
      </c>
      <c r="I8" s="1476">
        <v>3</v>
      </c>
      <c r="J8" s="1477">
        <f t="shared" si="0"/>
        <v>24</v>
      </c>
    </row>
    <row r="9" spans="1:47" s="804" customFormat="1" ht="15.75" customHeight="1" x14ac:dyDescent="0.25">
      <c r="A9" s="1474" t="s">
        <v>30</v>
      </c>
      <c r="B9" s="1475" t="s">
        <v>40</v>
      </c>
      <c r="C9" s="1476">
        <v>11</v>
      </c>
      <c r="D9" s="1476">
        <v>4</v>
      </c>
      <c r="E9" s="1476">
        <v>1</v>
      </c>
      <c r="F9" s="1476">
        <v>11</v>
      </c>
      <c r="G9" s="1476">
        <v>0</v>
      </c>
      <c r="H9" s="648">
        <v>0</v>
      </c>
      <c r="I9" s="1476">
        <v>0</v>
      </c>
      <c r="J9" s="1477">
        <f t="shared" si="0"/>
        <v>27</v>
      </c>
    </row>
    <row r="10" spans="1:47" s="804" customFormat="1" ht="15.75" customHeight="1" x14ac:dyDescent="0.25">
      <c r="A10" s="1474" t="s">
        <v>92</v>
      </c>
      <c r="B10" s="1475" t="s">
        <v>40</v>
      </c>
      <c r="C10" s="1476">
        <v>2</v>
      </c>
      <c r="D10" s="1476">
        <v>0</v>
      </c>
      <c r="E10" s="1476">
        <v>0</v>
      </c>
      <c r="F10" s="1476">
        <v>1</v>
      </c>
      <c r="G10" s="1476">
        <v>1</v>
      </c>
      <c r="H10" s="648">
        <v>0</v>
      </c>
      <c r="I10" s="1476">
        <v>0</v>
      </c>
      <c r="J10" s="1477">
        <f t="shared" si="0"/>
        <v>4</v>
      </c>
    </row>
    <row r="11" spans="1:47" s="804" customFormat="1" ht="15.75" customHeight="1" x14ac:dyDescent="0.25">
      <c r="A11" s="1474" t="s">
        <v>150</v>
      </c>
      <c r="B11" s="1475" t="s">
        <v>40</v>
      </c>
      <c r="C11" s="1476">
        <v>9</v>
      </c>
      <c r="D11" s="1476">
        <v>5</v>
      </c>
      <c r="E11" s="1476">
        <v>2</v>
      </c>
      <c r="F11" s="1476">
        <v>14</v>
      </c>
      <c r="G11" s="1476">
        <v>0</v>
      </c>
      <c r="H11" s="648">
        <v>0</v>
      </c>
      <c r="I11" s="1476">
        <v>1</v>
      </c>
      <c r="J11" s="1477">
        <f t="shared" si="0"/>
        <v>31</v>
      </c>
    </row>
    <row r="12" spans="1:47" s="804" customFormat="1" ht="15.75" customHeight="1" x14ac:dyDescent="0.25">
      <c r="A12" s="1474" t="s">
        <v>563</v>
      </c>
      <c r="B12" s="1475" t="s">
        <v>41</v>
      </c>
      <c r="C12" s="1476">
        <v>0</v>
      </c>
      <c r="D12" s="1476">
        <v>2</v>
      </c>
      <c r="E12" s="1476">
        <v>0</v>
      </c>
      <c r="F12" s="1476">
        <v>0</v>
      </c>
      <c r="G12" s="1476">
        <v>0</v>
      </c>
      <c r="H12" s="648">
        <v>0</v>
      </c>
      <c r="I12" s="1476">
        <v>0</v>
      </c>
      <c r="J12" s="1477">
        <f t="shared" si="0"/>
        <v>2</v>
      </c>
    </row>
    <row r="13" spans="1:47" ht="15.75" customHeight="1" x14ac:dyDescent="0.25">
      <c r="A13" s="1474" t="s">
        <v>201</v>
      </c>
      <c r="B13" s="1475" t="s">
        <v>41</v>
      </c>
      <c r="C13" s="1476">
        <v>3</v>
      </c>
      <c r="D13" s="1476">
        <v>0</v>
      </c>
      <c r="E13" s="1476">
        <v>0</v>
      </c>
      <c r="F13" s="1476">
        <v>0</v>
      </c>
      <c r="G13" s="1476">
        <v>0</v>
      </c>
      <c r="H13" s="648">
        <v>0</v>
      </c>
      <c r="I13" s="1476">
        <v>0</v>
      </c>
      <c r="J13" s="1477">
        <f t="shared" si="0"/>
        <v>3</v>
      </c>
      <c r="M13" s="804"/>
      <c r="AU13" s="373"/>
    </row>
    <row r="14" spans="1:47" ht="15.75" customHeight="1" x14ac:dyDescent="0.25">
      <c r="A14" s="1474" t="s">
        <v>124</v>
      </c>
      <c r="B14" s="1475" t="s">
        <v>40</v>
      </c>
      <c r="C14" s="1476">
        <v>0</v>
      </c>
      <c r="D14" s="1476">
        <v>1</v>
      </c>
      <c r="E14" s="1476">
        <v>0</v>
      </c>
      <c r="F14" s="1476">
        <v>1</v>
      </c>
      <c r="G14" s="1476">
        <v>0</v>
      </c>
      <c r="H14" s="648">
        <v>0</v>
      </c>
      <c r="I14" s="1476">
        <v>0</v>
      </c>
      <c r="J14" s="1477">
        <f t="shared" si="0"/>
        <v>2</v>
      </c>
      <c r="M14" s="804"/>
      <c r="AU14" s="373"/>
    </row>
    <row r="15" spans="1:47" ht="15.75" customHeight="1" x14ac:dyDescent="0.25">
      <c r="A15" s="1474" t="s">
        <v>216</v>
      </c>
      <c r="B15" s="1475" t="s">
        <v>40</v>
      </c>
      <c r="C15" s="1476">
        <v>0</v>
      </c>
      <c r="D15" s="1476">
        <v>1</v>
      </c>
      <c r="E15" s="1476">
        <v>0</v>
      </c>
      <c r="F15" s="1476">
        <v>0</v>
      </c>
      <c r="G15" s="1476">
        <v>0</v>
      </c>
      <c r="H15" s="648">
        <v>0</v>
      </c>
      <c r="I15" s="1476">
        <v>0</v>
      </c>
      <c r="J15" s="1477">
        <f t="shared" si="0"/>
        <v>1</v>
      </c>
      <c r="M15" s="804"/>
      <c r="AU15" s="373"/>
    </row>
    <row r="16" spans="1:47" ht="15.75" customHeight="1" x14ac:dyDescent="0.25">
      <c r="A16" s="1478" t="s">
        <v>24</v>
      </c>
      <c r="B16" s="1479" t="s">
        <v>40</v>
      </c>
      <c r="C16" s="675">
        <v>3</v>
      </c>
      <c r="D16" s="675">
        <v>0</v>
      </c>
      <c r="E16" s="675">
        <v>0</v>
      </c>
      <c r="F16" s="675">
        <v>4</v>
      </c>
      <c r="G16" s="1476">
        <v>0</v>
      </c>
      <c r="H16" s="648">
        <v>0</v>
      </c>
      <c r="I16" s="675">
        <v>0</v>
      </c>
      <c r="J16" s="1477">
        <f t="shared" si="0"/>
        <v>7</v>
      </c>
      <c r="M16" s="804"/>
      <c r="AU16" s="373"/>
    </row>
    <row r="17" spans="1:47" ht="15.75" customHeight="1" x14ac:dyDescent="0.25">
      <c r="A17" s="1478" t="s">
        <v>95</v>
      </c>
      <c r="B17" s="1480" t="s">
        <v>40</v>
      </c>
      <c r="C17" s="1476">
        <v>9</v>
      </c>
      <c r="D17" s="1476">
        <v>2</v>
      </c>
      <c r="E17" s="1476">
        <v>0</v>
      </c>
      <c r="F17" s="1476">
        <v>3</v>
      </c>
      <c r="G17" s="1476">
        <v>0</v>
      </c>
      <c r="H17" s="648">
        <v>0</v>
      </c>
      <c r="I17" s="1476">
        <v>1</v>
      </c>
      <c r="J17" s="1477">
        <f t="shared" si="0"/>
        <v>15</v>
      </c>
      <c r="M17" s="804"/>
      <c r="AU17" s="373"/>
    </row>
    <row r="18" spans="1:47" ht="15.75" customHeight="1" x14ac:dyDescent="0.25">
      <c r="A18" s="1478" t="s">
        <v>170</v>
      </c>
      <c r="B18" s="1480" t="s">
        <v>40</v>
      </c>
      <c r="C18" s="1476">
        <v>1</v>
      </c>
      <c r="D18" s="1476">
        <v>0</v>
      </c>
      <c r="E18" s="1476">
        <v>0</v>
      </c>
      <c r="F18" s="1476">
        <v>0</v>
      </c>
      <c r="G18" s="1476">
        <v>0</v>
      </c>
      <c r="H18" s="648">
        <v>0</v>
      </c>
      <c r="I18" s="1476">
        <v>0</v>
      </c>
      <c r="J18" s="1477">
        <f t="shared" si="0"/>
        <v>1</v>
      </c>
      <c r="M18" s="804"/>
      <c r="AU18" s="373"/>
    </row>
    <row r="19" spans="1:47" ht="15.75" customHeight="1" x14ac:dyDescent="0.25">
      <c r="A19" s="1478" t="s">
        <v>564</v>
      </c>
      <c r="B19" s="1480" t="s">
        <v>40</v>
      </c>
      <c r="C19" s="1476">
        <v>9</v>
      </c>
      <c r="D19" s="1476">
        <v>4</v>
      </c>
      <c r="E19" s="1476">
        <v>0</v>
      </c>
      <c r="F19" s="1476">
        <v>10</v>
      </c>
      <c r="G19" s="1476">
        <v>0</v>
      </c>
      <c r="H19" s="648">
        <v>0</v>
      </c>
      <c r="I19" s="1476">
        <v>1</v>
      </c>
      <c r="J19" s="1477">
        <f t="shared" si="0"/>
        <v>24</v>
      </c>
      <c r="M19" s="804"/>
      <c r="AU19" s="373"/>
    </row>
    <row r="20" spans="1:47" ht="15.75" customHeight="1" x14ac:dyDescent="0.25">
      <c r="A20" s="1478" t="s">
        <v>565</v>
      </c>
      <c r="B20" s="1480" t="s">
        <v>41</v>
      </c>
      <c r="C20" s="1476">
        <v>0</v>
      </c>
      <c r="D20" s="1476">
        <v>1</v>
      </c>
      <c r="E20" s="1476">
        <v>0</v>
      </c>
      <c r="F20" s="1476">
        <v>1</v>
      </c>
      <c r="G20" s="1476">
        <v>0</v>
      </c>
      <c r="H20" s="648">
        <v>0</v>
      </c>
      <c r="I20" s="1476">
        <v>0</v>
      </c>
      <c r="J20" s="1477">
        <f t="shared" si="0"/>
        <v>2</v>
      </c>
      <c r="M20" s="804"/>
      <c r="AU20" s="373"/>
    </row>
    <row r="21" spans="1:47" ht="15.75" customHeight="1" x14ac:dyDescent="0.25">
      <c r="A21" s="1478" t="s">
        <v>566</v>
      </c>
      <c r="B21" s="1480" t="s">
        <v>41</v>
      </c>
      <c r="C21" s="1476">
        <v>2</v>
      </c>
      <c r="D21" s="1476">
        <v>1</v>
      </c>
      <c r="E21" s="1476">
        <v>0</v>
      </c>
      <c r="F21" s="1476">
        <v>3</v>
      </c>
      <c r="G21" s="1476">
        <v>0</v>
      </c>
      <c r="H21" s="648">
        <v>0</v>
      </c>
      <c r="I21" s="1476">
        <v>0</v>
      </c>
      <c r="J21" s="1477">
        <f t="shared" si="0"/>
        <v>6</v>
      </c>
      <c r="M21" s="804"/>
      <c r="AU21" s="373"/>
    </row>
    <row r="22" spans="1:47" ht="15.75" customHeight="1" x14ac:dyDescent="0.25">
      <c r="A22" s="1478" t="s">
        <v>567</v>
      </c>
      <c r="B22" s="1480" t="s">
        <v>41</v>
      </c>
      <c r="C22" s="1476">
        <v>0</v>
      </c>
      <c r="D22" s="1476">
        <v>0</v>
      </c>
      <c r="E22" s="1476">
        <v>1</v>
      </c>
      <c r="F22" s="1476">
        <v>2</v>
      </c>
      <c r="G22" s="1476">
        <v>0</v>
      </c>
      <c r="H22" s="648">
        <v>0</v>
      </c>
      <c r="I22" s="1476">
        <v>1</v>
      </c>
      <c r="J22" s="1477">
        <f t="shared" si="0"/>
        <v>4</v>
      </c>
      <c r="M22" s="804"/>
      <c r="AU22" s="373"/>
    </row>
    <row r="23" spans="1:47" ht="15.75" customHeight="1" x14ac:dyDescent="0.25">
      <c r="A23" s="1478" t="s">
        <v>568</v>
      </c>
      <c r="B23" s="1480" t="s">
        <v>40</v>
      </c>
      <c r="C23" s="1476">
        <v>2</v>
      </c>
      <c r="D23" s="1476">
        <v>1</v>
      </c>
      <c r="E23" s="1476">
        <v>0</v>
      </c>
      <c r="F23" s="1476">
        <v>3</v>
      </c>
      <c r="G23" s="1476">
        <v>0</v>
      </c>
      <c r="H23" s="648">
        <v>0</v>
      </c>
      <c r="I23" s="1476">
        <v>0</v>
      </c>
      <c r="J23" s="1477">
        <f t="shared" si="0"/>
        <v>6</v>
      </c>
      <c r="M23" s="804"/>
      <c r="AU23" s="373"/>
    </row>
    <row r="24" spans="1:47" ht="15.75" customHeight="1" x14ac:dyDescent="0.25">
      <c r="A24" s="1478" t="s">
        <v>569</v>
      </c>
      <c r="B24" s="1480" t="s">
        <v>41</v>
      </c>
      <c r="C24" s="1476">
        <v>2</v>
      </c>
      <c r="D24" s="1476">
        <v>1</v>
      </c>
      <c r="E24" s="1476">
        <v>0</v>
      </c>
      <c r="F24" s="1476">
        <v>2</v>
      </c>
      <c r="G24" s="1476">
        <v>0</v>
      </c>
      <c r="H24" s="648">
        <v>0</v>
      </c>
      <c r="I24" s="1476">
        <v>0</v>
      </c>
      <c r="J24" s="1477">
        <f t="shared" si="0"/>
        <v>5</v>
      </c>
      <c r="M24" s="804"/>
      <c r="AU24" s="373"/>
    </row>
    <row r="25" spans="1:47" ht="15.75" customHeight="1" x14ac:dyDescent="0.25">
      <c r="A25" s="1478" t="s">
        <v>570</v>
      </c>
      <c r="B25" s="1480" t="s">
        <v>40</v>
      </c>
      <c r="C25" s="1476">
        <v>14</v>
      </c>
      <c r="D25" s="1476">
        <v>6</v>
      </c>
      <c r="E25" s="1476">
        <v>2</v>
      </c>
      <c r="F25" s="1476">
        <v>9</v>
      </c>
      <c r="G25" s="1476">
        <v>0</v>
      </c>
      <c r="H25" s="648">
        <v>0</v>
      </c>
      <c r="I25" s="1476">
        <v>1</v>
      </c>
      <c r="J25" s="1477">
        <f t="shared" si="0"/>
        <v>32</v>
      </c>
      <c r="M25" s="804"/>
      <c r="AU25" s="373"/>
    </row>
    <row r="26" spans="1:47" ht="15.75" customHeight="1" x14ac:dyDescent="0.25">
      <c r="A26" s="1478" t="s">
        <v>570</v>
      </c>
      <c r="B26" s="1480" t="s">
        <v>41</v>
      </c>
      <c r="C26" s="1476">
        <v>6</v>
      </c>
      <c r="D26" s="1476">
        <v>1</v>
      </c>
      <c r="E26" s="1476">
        <v>1</v>
      </c>
      <c r="F26" s="1476">
        <v>6</v>
      </c>
      <c r="G26" s="1476">
        <v>0</v>
      </c>
      <c r="H26" s="648">
        <v>0</v>
      </c>
      <c r="I26" s="1476">
        <v>0</v>
      </c>
      <c r="J26" s="1477">
        <f t="shared" si="0"/>
        <v>14</v>
      </c>
      <c r="M26" s="804"/>
      <c r="AU26" s="373"/>
    </row>
    <row r="27" spans="1:47" ht="15.75" customHeight="1" x14ac:dyDescent="0.25">
      <c r="A27" s="1478" t="s">
        <v>571</v>
      </c>
      <c r="B27" s="1480" t="s">
        <v>40</v>
      </c>
      <c r="C27" s="1476">
        <v>3</v>
      </c>
      <c r="D27" s="1476">
        <v>2</v>
      </c>
      <c r="E27" s="1476">
        <v>1</v>
      </c>
      <c r="F27" s="1476">
        <v>8</v>
      </c>
      <c r="G27" s="1476">
        <v>0</v>
      </c>
      <c r="H27" s="648">
        <v>0</v>
      </c>
      <c r="I27" s="1476">
        <v>0</v>
      </c>
      <c r="J27" s="1477">
        <f t="shared" si="0"/>
        <v>14</v>
      </c>
      <c r="M27" s="804"/>
      <c r="AU27" s="373"/>
    </row>
    <row r="28" spans="1:47" ht="15.75" customHeight="1" thickBot="1" x14ac:dyDescent="0.3">
      <c r="A28" s="1481" t="s">
        <v>5</v>
      </c>
      <c r="B28" s="1482"/>
      <c r="C28" s="1483">
        <f t="shared" ref="C28:J28" si="1">SUM(C7:C27)</f>
        <v>87</v>
      </c>
      <c r="D28" s="1483">
        <f t="shared" si="1"/>
        <v>44</v>
      </c>
      <c r="E28" s="1483">
        <f t="shared" si="1"/>
        <v>10</v>
      </c>
      <c r="F28" s="1483">
        <f t="shared" si="1"/>
        <v>88</v>
      </c>
      <c r="G28" s="1483">
        <f t="shared" si="1"/>
        <v>1</v>
      </c>
      <c r="H28" s="1484">
        <f t="shared" si="1"/>
        <v>0</v>
      </c>
      <c r="I28" s="1483">
        <f t="shared" si="1"/>
        <v>9</v>
      </c>
      <c r="J28" s="1485">
        <f t="shared" si="1"/>
        <v>239</v>
      </c>
      <c r="M28" s="804"/>
      <c r="AU28" s="373"/>
    </row>
    <row r="29" spans="1:47" ht="15.75" customHeight="1" x14ac:dyDescent="0.25">
      <c r="A29" s="1486"/>
      <c r="B29" s="1486"/>
      <c r="C29" s="1487"/>
      <c r="D29" s="1487"/>
      <c r="E29" s="1487"/>
      <c r="F29" s="1487"/>
      <c r="G29" s="1487"/>
      <c r="H29" s="1487"/>
      <c r="I29" s="1487"/>
      <c r="J29" s="1487"/>
      <c r="M29" s="804"/>
      <c r="AU29" s="373"/>
    </row>
    <row r="30" spans="1:47" ht="21" customHeight="1" x14ac:dyDescent="0.3">
      <c r="A30" s="1785" t="s">
        <v>554</v>
      </c>
      <c r="B30" s="1785"/>
      <c r="C30" s="1785"/>
      <c r="D30" s="1785"/>
      <c r="E30" s="1785"/>
      <c r="F30" s="1785"/>
      <c r="G30" s="1785"/>
      <c r="H30" s="1785"/>
      <c r="I30" s="1785"/>
      <c r="J30" s="1785"/>
      <c r="M30" s="804"/>
      <c r="AU30" s="373"/>
    </row>
    <row r="31" spans="1:47" s="816" customFormat="1" ht="15.75" customHeight="1" thickBot="1" x14ac:dyDescent="0.3">
      <c r="A31" s="1486"/>
      <c r="B31" s="1486"/>
      <c r="C31" s="1487"/>
      <c r="D31" s="1487"/>
      <c r="E31" s="1487"/>
      <c r="F31" s="1487"/>
      <c r="G31" s="1487"/>
      <c r="H31" s="1487"/>
      <c r="I31" s="1487"/>
      <c r="J31" s="1487"/>
    </row>
    <row r="32" spans="1:47" s="816" customFormat="1" ht="15.75" customHeight="1" x14ac:dyDescent="0.25">
      <c r="A32" s="1786" t="s">
        <v>2</v>
      </c>
      <c r="B32" s="1806" t="s">
        <v>39</v>
      </c>
      <c r="C32" s="1793" t="s">
        <v>555</v>
      </c>
      <c r="D32" s="1793"/>
      <c r="E32" s="1793"/>
      <c r="F32" s="1793"/>
      <c r="G32" s="1793"/>
      <c r="H32" s="1793"/>
      <c r="I32" s="1793"/>
      <c r="J32" s="1794"/>
    </row>
    <row r="33" spans="1:47" s="816" customFormat="1" ht="15.75" customHeight="1" x14ac:dyDescent="0.25">
      <c r="A33" s="1787"/>
      <c r="B33" s="1807"/>
      <c r="C33" s="1809" t="s">
        <v>556</v>
      </c>
      <c r="D33" s="1795" t="s">
        <v>557</v>
      </c>
      <c r="E33" s="1798" t="s">
        <v>558</v>
      </c>
      <c r="F33" s="1795" t="s">
        <v>559</v>
      </c>
      <c r="G33" s="1795" t="s">
        <v>560</v>
      </c>
      <c r="H33" s="1800" t="s">
        <v>561</v>
      </c>
      <c r="I33" s="1780" t="s">
        <v>562</v>
      </c>
      <c r="J33" s="1783" t="s">
        <v>14</v>
      </c>
    </row>
    <row r="34" spans="1:47" s="816" customFormat="1" ht="15.75" customHeight="1" x14ac:dyDescent="0.25">
      <c r="A34" s="1787"/>
      <c r="B34" s="1807"/>
      <c r="C34" s="1810"/>
      <c r="D34" s="1796"/>
      <c r="E34" s="1795"/>
      <c r="F34" s="1796"/>
      <c r="G34" s="1795"/>
      <c r="H34" s="1801"/>
      <c r="I34" s="1781"/>
      <c r="J34" s="1783"/>
    </row>
    <row r="35" spans="1:47" s="816" customFormat="1" ht="15.75" customHeight="1" thickBot="1" x14ac:dyDescent="0.3">
      <c r="A35" s="1788"/>
      <c r="B35" s="1808"/>
      <c r="C35" s="1811"/>
      <c r="D35" s="1797"/>
      <c r="E35" s="1799"/>
      <c r="F35" s="1797"/>
      <c r="G35" s="1799"/>
      <c r="H35" s="1802"/>
      <c r="I35" s="1782"/>
      <c r="J35" s="1784"/>
    </row>
    <row r="36" spans="1:47" s="816" customFormat="1" ht="15.75" customHeight="1" x14ac:dyDescent="0.25">
      <c r="A36" s="1660" t="s">
        <v>358</v>
      </c>
      <c r="B36" s="1488" t="s">
        <v>40</v>
      </c>
      <c r="C36" s="1476">
        <v>1</v>
      </c>
      <c r="D36" s="1476">
        <v>2</v>
      </c>
      <c r="E36" s="1476">
        <v>2</v>
      </c>
      <c r="F36" s="1476">
        <v>7</v>
      </c>
      <c r="G36" s="1476">
        <v>0</v>
      </c>
      <c r="H36" s="648">
        <v>0</v>
      </c>
      <c r="I36" s="1476">
        <v>11</v>
      </c>
      <c r="J36" s="1477">
        <f t="shared" ref="J36:J68" si="2">SUM(C36:I36)</f>
        <v>23</v>
      </c>
    </row>
    <row r="37" spans="1:47" s="816" customFormat="1" ht="15.75" customHeight="1" x14ac:dyDescent="0.25">
      <c r="A37" s="1489" t="s">
        <v>6</v>
      </c>
      <c r="B37" s="1488" t="s">
        <v>40</v>
      </c>
      <c r="C37" s="1476">
        <v>2</v>
      </c>
      <c r="D37" s="1476">
        <v>0</v>
      </c>
      <c r="E37" s="1476">
        <v>0</v>
      </c>
      <c r="F37" s="1476">
        <v>4</v>
      </c>
      <c r="G37" s="1476">
        <v>0</v>
      </c>
      <c r="H37" s="648">
        <v>0</v>
      </c>
      <c r="I37" s="1476">
        <v>4</v>
      </c>
      <c r="J37" s="1477">
        <f t="shared" si="2"/>
        <v>10</v>
      </c>
    </row>
    <row r="38" spans="1:47" ht="15.6" x14ac:dyDescent="0.25">
      <c r="A38" s="1489" t="s">
        <v>361</v>
      </c>
      <c r="B38" s="1488" t="s">
        <v>41</v>
      </c>
      <c r="C38" s="1476">
        <v>2</v>
      </c>
      <c r="D38" s="1476">
        <v>0</v>
      </c>
      <c r="E38" s="1476">
        <v>0</v>
      </c>
      <c r="F38" s="1476">
        <v>2</v>
      </c>
      <c r="G38" s="1476">
        <v>0</v>
      </c>
      <c r="H38" s="648">
        <v>0</v>
      </c>
      <c r="I38" s="1476">
        <v>0</v>
      </c>
      <c r="J38" s="1477">
        <f t="shared" si="2"/>
        <v>4</v>
      </c>
      <c r="M38" s="804"/>
      <c r="AU38" s="373"/>
    </row>
    <row r="39" spans="1:47" ht="15.6" x14ac:dyDescent="0.25">
      <c r="A39" s="1489" t="s">
        <v>357</v>
      </c>
      <c r="B39" s="1488" t="s">
        <v>40</v>
      </c>
      <c r="C39" s="1476">
        <v>0</v>
      </c>
      <c r="D39" s="1476">
        <v>3</v>
      </c>
      <c r="E39" s="1476">
        <v>4</v>
      </c>
      <c r="F39" s="1476">
        <v>4</v>
      </c>
      <c r="G39" s="1476">
        <v>0</v>
      </c>
      <c r="H39" s="648">
        <v>1</v>
      </c>
      <c r="I39" s="1476">
        <v>1</v>
      </c>
      <c r="J39" s="1477">
        <f t="shared" si="2"/>
        <v>13</v>
      </c>
      <c r="M39" s="804"/>
      <c r="AU39" s="373"/>
    </row>
    <row r="40" spans="1:47" ht="15.6" x14ac:dyDescent="0.25">
      <c r="A40" s="1489" t="s">
        <v>182</v>
      </c>
      <c r="B40" s="1488" t="s">
        <v>40</v>
      </c>
      <c r="C40" s="1476">
        <v>2</v>
      </c>
      <c r="D40" s="1476">
        <v>0</v>
      </c>
      <c r="E40" s="1476">
        <v>0</v>
      </c>
      <c r="F40" s="1476">
        <v>1</v>
      </c>
      <c r="G40" s="1476">
        <v>0</v>
      </c>
      <c r="H40" s="648">
        <v>0</v>
      </c>
      <c r="I40" s="1476">
        <v>0</v>
      </c>
      <c r="J40" s="1477">
        <f t="shared" si="2"/>
        <v>3</v>
      </c>
      <c r="M40" s="804"/>
      <c r="AU40" s="373"/>
    </row>
    <row r="41" spans="1:47" ht="15" customHeight="1" x14ac:dyDescent="0.25">
      <c r="A41" s="1489" t="s">
        <v>181</v>
      </c>
      <c r="B41" s="1488" t="s">
        <v>40</v>
      </c>
      <c r="C41" s="1476">
        <v>0</v>
      </c>
      <c r="D41" s="1476">
        <v>0</v>
      </c>
      <c r="E41" s="1476">
        <v>0</v>
      </c>
      <c r="F41" s="1476">
        <v>2</v>
      </c>
      <c r="G41" s="1476">
        <v>0</v>
      </c>
      <c r="H41" s="648">
        <v>0</v>
      </c>
      <c r="I41" s="1476">
        <v>0</v>
      </c>
      <c r="J41" s="1477">
        <f t="shared" si="2"/>
        <v>2</v>
      </c>
      <c r="M41" s="804"/>
      <c r="AU41" s="373"/>
    </row>
    <row r="42" spans="1:47" ht="15.6" x14ac:dyDescent="0.25">
      <c r="A42" s="1489" t="s">
        <v>572</v>
      </c>
      <c r="B42" s="1488" t="s">
        <v>40</v>
      </c>
      <c r="C42" s="1476">
        <v>0</v>
      </c>
      <c r="D42" s="1476">
        <v>0</v>
      </c>
      <c r="E42" s="1476">
        <v>0</v>
      </c>
      <c r="F42" s="1476">
        <v>0</v>
      </c>
      <c r="G42" s="1476">
        <v>0</v>
      </c>
      <c r="H42" s="648">
        <v>0</v>
      </c>
      <c r="I42" s="1476">
        <v>1</v>
      </c>
      <c r="J42" s="1477">
        <f t="shared" si="2"/>
        <v>1</v>
      </c>
      <c r="M42" s="804"/>
      <c r="AU42" s="373"/>
    </row>
    <row r="43" spans="1:47" ht="15.6" x14ac:dyDescent="0.25">
      <c r="A43" s="1489" t="s">
        <v>99</v>
      </c>
      <c r="B43" s="1488" t="s">
        <v>40</v>
      </c>
      <c r="C43" s="1476">
        <v>1</v>
      </c>
      <c r="D43" s="1476">
        <v>0</v>
      </c>
      <c r="E43" s="1476">
        <v>0</v>
      </c>
      <c r="F43" s="1476">
        <v>0</v>
      </c>
      <c r="G43" s="1476">
        <v>0</v>
      </c>
      <c r="H43" s="648">
        <v>0</v>
      </c>
      <c r="I43" s="1476">
        <v>0</v>
      </c>
      <c r="J43" s="1477">
        <f t="shared" si="2"/>
        <v>1</v>
      </c>
      <c r="M43" s="804"/>
      <c r="AU43" s="373"/>
    </row>
    <row r="44" spans="1:47" ht="15.75" customHeight="1" x14ac:dyDescent="0.25">
      <c r="A44" s="1489" t="s">
        <v>388</v>
      </c>
      <c r="B44" s="1488" t="s">
        <v>40</v>
      </c>
      <c r="C44" s="1476">
        <v>0</v>
      </c>
      <c r="D44" s="1476">
        <v>0</v>
      </c>
      <c r="E44" s="1476">
        <v>0</v>
      </c>
      <c r="F44" s="1476">
        <v>4</v>
      </c>
      <c r="G44" s="1476">
        <v>0</v>
      </c>
      <c r="H44" s="648">
        <v>0</v>
      </c>
      <c r="I44" s="1476">
        <v>1</v>
      </c>
      <c r="J44" s="1477">
        <f t="shared" si="2"/>
        <v>5</v>
      </c>
      <c r="M44" s="804"/>
      <c r="AU44" s="373"/>
    </row>
    <row r="45" spans="1:47" ht="15.75" customHeight="1" x14ac:dyDescent="0.25">
      <c r="A45" s="1489" t="s">
        <v>134</v>
      </c>
      <c r="B45" s="1490" t="s">
        <v>40</v>
      </c>
      <c r="C45" s="675">
        <v>3</v>
      </c>
      <c r="D45" s="675">
        <v>3</v>
      </c>
      <c r="E45" s="675">
        <v>3</v>
      </c>
      <c r="F45" s="675">
        <v>10</v>
      </c>
      <c r="G45" s="1476">
        <v>0</v>
      </c>
      <c r="H45" s="648">
        <v>0</v>
      </c>
      <c r="I45" s="675">
        <v>2</v>
      </c>
      <c r="J45" s="1477">
        <f t="shared" si="2"/>
        <v>21</v>
      </c>
      <c r="M45" s="804"/>
      <c r="AU45" s="373"/>
    </row>
    <row r="46" spans="1:47" ht="15.6" x14ac:dyDescent="0.25">
      <c r="A46" s="1489" t="s">
        <v>198</v>
      </c>
      <c r="B46" s="1490" t="s">
        <v>41</v>
      </c>
      <c r="C46" s="675">
        <v>2</v>
      </c>
      <c r="D46" s="675">
        <v>0</v>
      </c>
      <c r="E46" s="675">
        <v>0</v>
      </c>
      <c r="F46" s="675">
        <v>0</v>
      </c>
      <c r="G46" s="1476">
        <v>0</v>
      </c>
      <c r="H46" s="648">
        <v>0</v>
      </c>
      <c r="I46" s="675">
        <v>0</v>
      </c>
      <c r="J46" s="1477">
        <f t="shared" si="2"/>
        <v>2</v>
      </c>
      <c r="M46" s="804"/>
      <c r="AU46" s="373"/>
    </row>
    <row r="47" spans="1:47" ht="15.6" x14ac:dyDescent="0.25">
      <c r="A47" s="1489" t="s">
        <v>573</v>
      </c>
      <c r="B47" s="1490" t="s">
        <v>41</v>
      </c>
      <c r="C47" s="675">
        <v>0</v>
      </c>
      <c r="D47" s="675">
        <v>0</v>
      </c>
      <c r="E47" s="675">
        <v>0</v>
      </c>
      <c r="F47" s="675">
        <v>0</v>
      </c>
      <c r="G47" s="1476">
        <v>0</v>
      </c>
      <c r="H47" s="648">
        <v>0</v>
      </c>
      <c r="I47" s="675">
        <v>1</v>
      </c>
      <c r="J47" s="1477">
        <f t="shared" si="2"/>
        <v>1</v>
      </c>
      <c r="M47" s="804"/>
      <c r="AU47" s="373"/>
    </row>
    <row r="48" spans="1:47" ht="15.6" x14ac:dyDescent="0.25">
      <c r="A48" s="1489" t="s">
        <v>166</v>
      </c>
      <c r="B48" s="1490" t="s">
        <v>40</v>
      </c>
      <c r="C48" s="675">
        <v>1</v>
      </c>
      <c r="D48" s="675">
        <v>0</v>
      </c>
      <c r="E48" s="675">
        <v>0</v>
      </c>
      <c r="F48" s="675">
        <v>0</v>
      </c>
      <c r="G48" s="1476">
        <v>0</v>
      </c>
      <c r="H48" s="648">
        <v>0</v>
      </c>
      <c r="I48" s="675">
        <v>1</v>
      </c>
      <c r="J48" s="1477">
        <f t="shared" si="2"/>
        <v>2</v>
      </c>
      <c r="M48" s="804"/>
      <c r="AU48" s="373"/>
    </row>
    <row r="49" spans="1:47" ht="15.6" x14ac:dyDescent="0.25">
      <c r="A49" s="1489" t="s">
        <v>389</v>
      </c>
      <c r="B49" s="1490" t="s">
        <v>40</v>
      </c>
      <c r="C49" s="675">
        <v>0</v>
      </c>
      <c r="D49" s="675">
        <v>0</v>
      </c>
      <c r="E49" s="675">
        <v>0</v>
      </c>
      <c r="F49" s="675">
        <v>2</v>
      </c>
      <c r="G49" s="1476">
        <v>0</v>
      </c>
      <c r="H49" s="648">
        <v>0</v>
      </c>
      <c r="I49" s="675">
        <v>1</v>
      </c>
      <c r="J49" s="1477">
        <f t="shared" si="2"/>
        <v>3</v>
      </c>
      <c r="M49" s="804"/>
      <c r="AU49" s="373"/>
    </row>
    <row r="50" spans="1:47" ht="15.6" x14ac:dyDescent="0.25">
      <c r="A50" s="1489" t="s">
        <v>141</v>
      </c>
      <c r="B50" s="1490" t="s">
        <v>40</v>
      </c>
      <c r="C50" s="675">
        <v>4</v>
      </c>
      <c r="D50" s="675">
        <v>0</v>
      </c>
      <c r="E50" s="675">
        <v>0</v>
      </c>
      <c r="F50" s="675">
        <v>5</v>
      </c>
      <c r="G50" s="1476">
        <v>0</v>
      </c>
      <c r="H50" s="648">
        <v>0</v>
      </c>
      <c r="I50" s="675">
        <v>3</v>
      </c>
      <c r="J50" s="1477">
        <f t="shared" si="2"/>
        <v>12</v>
      </c>
      <c r="M50" s="804"/>
      <c r="AU50" s="373"/>
    </row>
    <row r="51" spans="1:47" ht="15.6" x14ac:dyDescent="0.25">
      <c r="A51" s="1491" t="s">
        <v>122</v>
      </c>
      <c r="B51" s="1479" t="s">
        <v>40</v>
      </c>
      <c r="C51" s="675">
        <v>5</v>
      </c>
      <c r="D51" s="675">
        <v>6</v>
      </c>
      <c r="E51" s="675">
        <v>3</v>
      </c>
      <c r="F51" s="675">
        <v>9</v>
      </c>
      <c r="G51" s="1476">
        <v>1</v>
      </c>
      <c r="H51" s="648">
        <v>0</v>
      </c>
      <c r="I51" s="675">
        <v>4</v>
      </c>
      <c r="J51" s="1477">
        <f t="shared" si="2"/>
        <v>28</v>
      </c>
      <c r="M51" s="804"/>
      <c r="AU51" s="373"/>
    </row>
    <row r="52" spans="1:47" ht="15.6" x14ac:dyDescent="0.25">
      <c r="A52" s="1491" t="s">
        <v>123</v>
      </c>
      <c r="B52" s="1480" t="s">
        <v>40</v>
      </c>
      <c r="C52" s="1476">
        <v>17</v>
      </c>
      <c r="D52" s="1476">
        <v>5</v>
      </c>
      <c r="E52" s="1476">
        <v>2</v>
      </c>
      <c r="F52" s="1476">
        <v>11</v>
      </c>
      <c r="G52" s="1476">
        <v>1</v>
      </c>
      <c r="H52" s="648">
        <v>0</v>
      </c>
      <c r="I52" s="1476">
        <v>2</v>
      </c>
      <c r="J52" s="1477">
        <f t="shared" si="2"/>
        <v>38</v>
      </c>
      <c r="M52" s="804"/>
      <c r="AU52" s="373"/>
    </row>
    <row r="53" spans="1:47" ht="15.6" x14ac:dyDescent="0.25">
      <c r="A53" s="1491" t="s">
        <v>25</v>
      </c>
      <c r="B53" s="1479" t="s">
        <v>41</v>
      </c>
      <c r="C53" s="675">
        <v>4</v>
      </c>
      <c r="D53" s="675">
        <v>0</v>
      </c>
      <c r="E53" s="675">
        <v>0</v>
      </c>
      <c r="F53" s="651">
        <v>3</v>
      </c>
      <c r="G53" s="1476">
        <v>0</v>
      </c>
      <c r="H53" s="648">
        <v>0</v>
      </c>
      <c r="I53" s="675">
        <v>0</v>
      </c>
      <c r="J53" s="1477">
        <f t="shared" si="2"/>
        <v>7</v>
      </c>
      <c r="M53" s="804"/>
      <c r="AU53" s="373"/>
    </row>
    <row r="54" spans="1:47" ht="15.6" x14ac:dyDescent="0.25">
      <c r="A54" s="1491" t="s">
        <v>188</v>
      </c>
      <c r="B54" s="1480" t="s">
        <v>40</v>
      </c>
      <c r="C54" s="1476">
        <v>0</v>
      </c>
      <c r="D54" s="1476">
        <v>1</v>
      </c>
      <c r="E54" s="1476">
        <v>1</v>
      </c>
      <c r="F54" s="1476">
        <v>0</v>
      </c>
      <c r="G54" s="1476">
        <v>0</v>
      </c>
      <c r="H54" s="648">
        <v>0</v>
      </c>
      <c r="I54" s="1476">
        <v>4</v>
      </c>
      <c r="J54" s="1477">
        <f t="shared" si="2"/>
        <v>6</v>
      </c>
      <c r="M54" s="804"/>
      <c r="AU54" s="373"/>
    </row>
    <row r="55" spans="1:47" ht="15.6" x14ac:dyDescent="0.25">
      <c r="A55" s="1491" t="s">
        <v>392</v>
      </c>
      <c r="B55" s="1480" t="s">
        <v>40</v>
      </c>
      <c r="C55" s="1476">
        <v>0</v>
      </c>
      <c r="D55" s="1476">
        <v>0</v>
      </c>
      <c r="E55" s="1476">
        <v>1</v>
      </c>
      <c r="F55" s="1476">
        <v>1</v>
      </c>
      <c r="G55" s="1476">
        <v>0</v>
      </c>
      <c r="H55" s="648">
        <v>0</v>
      </c>
      <c r="I55" s="1476">
        <v>0</v>
      </c>
      <c r="J55" s="1477">
        <f t="shared" si="2"/>
        <v>2</v>
      </c>
      <c r="M55" s="804"/>
      <c r="AU55" s="373"/>
    </row>
    <row r="56" spans="1:47" ht="15.6" x14ac:dyDescent="0.25">
      <c r="A56" s="1491" t="s">
        <v>574</v>
      </c>
      <c r="B56" s="1480" t="s">
        <v>40</v>
      </c>
      <c r="C56" s="1476">
        <v>6</v>
      </c>
      <c r="D56" s="1476">
        <v>1</v>
      </c>
      <c r="E56" s="1476">
        <v>1</v>
      </c>
      <c r="F56" s="1476">
        <v>10</v>
      </c>
      <c r="G56" s="1476">
        <v>0</v>
      </c>
      <c r="H56" s="648">
        <v>0</v>
      </c>
      <c r="I56" s="1476">
        <v>4</v>
      </c>
      <c r="J56" s="1477">
        <f t="shared" si="2"/>
        <v>22</v>
      </c>
      <c r="M56" s="804"/>
      <c r="AU56" s="373"/>
    </row>
    <row r="57" spans="1:47" ht="15.6" x14ac:dyDescent="0.25">
      <c r="A57" s="1491" t="s">
        <v>575</v>
      </c>
      <c r="B57" s="1480" t="s">
        <v>41</v>
      </c>
      <c r="C57" s="1476">
        <v>5</v>
      </c>
      <c r="D57" s="1476">
        <v>1</v>
      </c>
      <c r="E57" s="1476">
        <v>0</v>
      </c>
      <c r="F57" s="1476">
        <v>1</v>
      </c>
      <c r="G57" s="1476">
        <v>0</v>
      </c>
      <c r="H57" s="648">
        <v>0</v>
      </c>
      <c r="I57" s="1476">
        <v>2</v>
      </c>
      <c r="J57" s="1477">
        <f t="shared" si="2"/>
        <v>9</v>
      </c>
    </row>
    <row r="58" spans="1:47" ht="15.6" x14ac:dyDescent="0.25">
      <c r="A58" s="1491" t="s">
        <v>576</v>
      </c>
      <c r="B58" s="1480" t="s">
        <v>41</v>
      </c>
      <c r="C58" s="1476">
        <v>1</v>
      </c>
      <c r="D58" s="1476">
        <v>0</v>
      </c>
      <c r="E58" s="1476">
        <v>0</v>
      </c>
      <c r="F58" s="1476">
        <v>1</v>
      </c>
      <c r="G58" s="1476">
        <v>0</v>
      </c>
      <c r="H58" s="648">
        <v>0</v>
      </c>
      <c r="I58" s="1476">
        <v>1</v>
      </c>
      <c r="J58" s="1477">
        <f t="shared" si="2"/>
        <v>3</v>
      </c>
    </row>
    <row r="59" spans="1:47" ht="15.6" x14ac:dyDescent="0.25">
      <c r="A59" s="1491" t="s">
        <v>577</v>
      </c>
      <c r="B59" s="1480" t="s">
        <v>41</v>
      </c>
      <c r="C59" s="1476">
        <v>3</v>
      </c>
      <c r="D59" s="1476">
        <v>0</v>
      </c>
      <c r="E59" s="1476">
        <v>0</v>
      </c>
      <c r="F59" s="1476">
        <v>2</v>
      </c>
      <c r="G59" s="1476">
        <v>0</v>
      </c>
      <c r="H59" s="648">
        <v>0</v>
      </c>
      <c r="I59" s="1476">
        <v>0</v>
      </c>
      <c r="J59" s="1477">
        <f t="shared" si="2"/>
        <v>5</v>
      </c>
    </row>
    <row r="60" spans="1:47" ht="15.6" x14ac:dyDescent="0.25">
      <c r="A60" s="1491" t="s">
        <v>578</v>
      </c>
      <c r="B60" s="1480" t="s">
        <v>41</v>
      </c>
      <c r="C60" s="1476">
        <v>3</v>
      </c>
      <c r="D60" s="1476">
        <v>0</v>
      </c>
      <c r="E60" s="1476">
        <v>0</v>
      </c>
      <c r="F60" s="1476">
        <v>2</v>
      </c>
      <c r="G60" s="1476">
        <v>0</v>
      </c>
      <c r="H60" s="648">
        <v>0</v>
      </c>
      <c r="I60" s="1476">
        <v>0</v>
      </c>
      <c r="J60" s="1477">
        <f t="shared" si="2"/>
        <v>5</v>
      </c>
    </row>
    <row r="61" spans="1:47" ht="15.6" x14ac:dyDescent="0.25">
      <c r="A61" s="1491" t="s">
        <v>579</v>
      </c>
      <c r="B61" s="1479" t="s">
        <v>40</v>
      </c>
      <c r="C61" s="675">
        <v>5</v>
      </c>
      <c r="D61" s="675">
        <v>0</v>
      </c>
      <c r="E61" s="675">
        <v>0</v>
      </c>
      <c r="F61" s="675">
        <v>4</v>
      </c>
      <c r="G61" s="1476">
        <v>0</v>
      </c>
      <c r="H61" s="648">
        <v>0</v>
      </c>
      <c r="I61" s="675">
        <v>0</v>
      </c>
      <c r="J61" s="1477">
        <f t="shared" si="2"/>
        <v>9</v>
      </c>
    </row>
    <row r="62" spans="1:47" ht="15.6" x14ac:dyDescent="0.25">
      <c r="A62" s="1491" t="s">
        <v>580</v>
      </c>
      <c r="B62" s="1479" t="s">
        <v>40</v>
      </c>
      <c r="C62" s="675">
        <v>10</v>
      </c>
      <c r="D62" s="675">
        <v>2</v>
      </c>
      <c r="E62" s="675">
        <v>0</v>
      </c>
      <c r="F62" s="675">
        <v>4</v>
      </c>
      <c r="G62" s="1476">
        <v>0</v>
      </c>
      <c r="H62" s="648">
        <v>0</v>
      </c>
      <c r="I62" s="675">
        <v>2</v>
      </c>
      <c r="J62" s="1477">
        <f t="shared" si="2"/>
        <v>18</v>
      </c>
    </row>
    <row r="63" spans="1:47" ht="15.75" customHeight="1" x14ac:dyDescent="0.25">
      <c r="A63" s="1491" t="s">
        <v>581</v>
      </c>
      <c r="B63" s="1479" t="s">
        <v>40</v>
      </c>
      <c r="C63" s="675">
        <v>14</v>
      </c>
      <c r="D63" s="675">
        <v>1</v>
      </c>
      <c r="E63" s="675">
        <v>1</v>
      </c>
      <c r="F63" s="675">
        <v>11</v>
      </c>
      <c r="G63" s="1476">
        <v>0</v>
      </c>
      <c r="H63" s="648">
        <v>0</v>
      </c>
      <c r="I63" s="675">
        <v>2</v>
      </c>
      <c r="J63" s="1477">
        <f t="shared" si="2"/>
        <v>29</v>
      </c>
    </row>
    <row r="64" spans="1:47" ht="15.6" x14ac:dyDescent="0.25">
      <c r="A64" s="639" t="s">
        <v>582</v>
      </c>
      <c r="B64" s="1492" t="s">
        <v>41</v>
      </c>
      <c r="C64" s="675">
        <v>2</v>
      </c>
      <c r="D64" s="675">
        <v>0</v>
      </c>
      <c r="E64" s="675">
        <v>0</v>
      </c>
      <c r="F64" s="675">
        <v>0</v>
      </c>
      <c r="G64" s="1476">
        <v>0</v>
      </c>
      <c r="H64" s="648">
        <v>0</v>
      </c>
      <c r="I64" s="675">
        <v>0</v>
      </c>
      <c r="J64" s="1477">
        <f t="shared" si="2"/>
        <v>2</v>
      </c>
      <c r="K64" s="1463"/>
    </row>
    <row r="65" spans="1:47" ht="15.6" customHeight="1" x14ac:dyDescent="0.25">
      <c r="A65" s="639" t="s">
        <v>583</v>
      </c>
      <c r="B65" s="1492" t="s">
        <v>41</v>
      </c>
      <c r="C65" s="675">
        <v>3</v>
      </c>
      <c r="D65" s="675">
        <v>1</v>
      </c>
      <c r="E65" s="675">
        <v>0</v>
      </c>
      <c r="F65" s="675">
        <v>2</v>
      </c>
      <c r="G65" s="1476">
        <v>0</v>
      </c>
      <c r="H65" s="648">
        <v>0</v>
      </c>
      <c r="I65" s="675">
        <v>0</v>
      </c>
      <c r="J65" s="1477">
        <f t="shared" si="2"/>
        <v>6</v>
      </c>
      <c r="M65" s="804"/>
      <c r="AU65" s="373"/>
    </row>
    <row r="66" spans="1:47" ht="15.75" customHeight="1" x14ac:dyDescent="0.25">
      <c r="A66" s="640" t="s">
        <v>584</v>
      </c>
      <c r="B66" s="1492" t="s">
        <v>41</v>
      </c>
      <c r="C66" s="675">
        <v>4</v>
      </c>
      <c r="D66" s="675">
        <v>1</v>
      </c>
      <c r="E66" s="675">
        <v>0</v>
      </c>
      <c r="F66" s="675">
        <v>0</v>
      </c>
      <c r="G66" s="1476">
        <v>0</v>
      </c>
      <c r="H66" s="648">
        <v>0</v>
      </c>
      <c r="I66" s="675">
        <v>0</v>
      </c>
      <c r="J66" s="1477">
        <f t="shared" si="2"/>
        <v>5</v>
      </c>
      <c r="M66" s="804"/>
      <c r="AU66" s="373"/>
    </row>
    <row r="67" spans="1:47" ht="15.75" customHeight="1" x14ac:dyDescent="0.25">
      <c r="A67" s="640" t="s">
        <v>183</v>
      </c>
      <c r="B67" s="1492" t="s">
        <v>40</v>
      </c>
      <c r="C67" s="675">
        <v>3</v>
      </c>
      <c r="D67" s="675">
        <v>0</v>
      </c>
      <c r="E67" s="675">
        <v>0</v>
      </c>
      <c r="F67" s="675">
        <v>0</v>
      </c>
      <c r="G67" s="1476">
        <v>1</v>
      </c>
      <c r="H67" s="648">
        <v>0</v>
      </c>
      <c r="I67" s="675">
        <v>0</v>
      </c>
      <c r="J67" s="1477">
        <f t="shared" si="2"/>
        <v>4</v>
      </c>
      <c r="M67" s="804"/>
      <c r="AU67" s="373"/>
    </row>
    <row r="68" spans="1:47" ht="15.75" customHeight="1" x14ac:dyDescent="0.25">
      <c r="A68" s="640" t="s">
        <v>145</v>
      </c>
      <c r="B68" s="1492" t="s">
        <v>40</v>
      </c>
      <c r="C68" s="675">
        <v>1</v>
      </c>
      <c r="D68" s="675">
        <v>0</v>
      </c>
      <c r="E68" s="675">
        <v>0</v>
      </c>
      <c r="F68" s="675">
        <v>0</v>
      </c>
      <c r="G68" s="1476">
        <v>0</v>
      </c>
      <c r="H68" s="648">
        <v>0</v>
      </c>
      <c r="I68" s="675">
        <v>0</v>
      </c>
      <c r="J68" s="1477">
        <f t="shared" si="2"/>
        <v>1</v>
      </c>
      <c r="M68" s="804"/>
      <c r="AU68" s="373"/>
    </row>
    <row r="69" spans="1:47" ht="15.75" customHeight="1" thickBot="1" x14ac:dyDescent="0.3">
      <c r="A69" s="1481" t="s">
        <v>7</v>
      </c>
      <c r="B69" s="1493"/>
      <c r="C69" s="1483">
        <f t="shared" ref="C69:J69" si="3">SUM(C36:C68)</f>
        <v>104</v>
      </c>
      <c r="D69" s="1483">
        <f t="shared" si="3"/>
        <v>27</v>
      </c>
      <c r="E69" s="1483">
        <f t="shared" si="3"/>
        <v>18</v>
      </c>
      <c r="F69" s="1483">
        <f t="shared" si="3"/>
        <v>102</v>
      </c>
      <c r="G69" s="1483">
        <f t="shared" si="3"/>
        <v>3</v>
      </c>
      <c r="H69" s="1484">
        <f t="shared" si="3"/>
        <v>1</v>
      </c>
      <c r="I69" s="1483">
        <f t="shared" si="3"/>
        <v>47</v>
      </c>
      <c r="J69" s="1485">
        <f t="shared" si="3"/>
        <v>302</v>
      </c>
      <c r="M69" s="804"/>
      <c r="AU69" s="373"/>
    </row>
    <row r="70" spans="1:47" ht="15.6" customHeight="1" x14ac:dyDescent="0.25">
      <c r="A70" s="821"/>
      <c r="B70" s="821"/>
      <c r="H70" s="527"/>
      <c r="M70" s="804"/>
      <c r="AU70" s="373"/>
    </row>
    <row r="71" spans="1:47" ht="15.6" customHeight="1" x14ac:dyDescent="0.25">
      <c r="A71" s="821"/>
      <c r="B71" s="821"/>
      <c r="M71" s="804"/>
      <c r="AU71" s="373"/>
    </row>
    <row r="72" spans="1:47" ht="21.75" customHeight="1" x14ac:dyDescent="0.3">
      <c r="A72" s="1785" t="s">
        <v>585</v>
      </c>
      <c r="B72" s="1785"/>
      <c r="C72" s="1785"/>
      <c r="D72" s="1785"/>
      <c r="E72" s="1785"/>
      <c r="F72" s="1785"/>
      <c r="G72" s="1785"/>
      <c r="H72" s="1785"/>
      <c r="I72" s="1785"/>
      <c r="J72" s="1785"/>
      <c r="M72" s="804"/>
      <c r="AU72" s="373"/>
    </row>
    <row r="73" spans="1:47" ht="15.75" customHeight="1" thickBot="1" x14ac:dyDescent="0.35">
      <c r="A73" s="1470"/>
      <c r="B73" s="1470"/>
      <c r="C73" s="1470"/>
      <c r="D73" s="1470"/>
      <c r="E73" s="1470"/>
      <c r="F73" s="1470"/>
      <c r="G73" s="1470"/>
      <c r="H73" s="1470"/>
      <c r="M73" s="804"/>
      <c r="AU73" s="373"/>
    </row>
    <row r="74" spans="1:47" ht="15.75" customHeight="1" x14ac:dyDescent="0.25">
      <c r="A74" s="1786" t="s">
        <v>2</v>
      </c>
      <c r="B74" s="1803" t="s">
        <v>39</v>
      </c>
      <c r="C74" s="1792" t="s">
        <v>555</v>
      </c>
      <c r="D74" s="1793"/>
      <c r="E74" s="1793"/>
      <c r="F74" s="1793"/>
      <c r="G74" s="1793"/>
      <c r="H74" s="1793"/>
      <c r="I74" s="1793"/>
      <c r="J74" s="1794"/>
      <c r="M74" s="804"/>
      <c r="AU74" s="373"/>
    </row>
    <row r="75" spans="1:47" ht="15.75" customHeight="1" x14ac:dyDescent="0.25">
      <c r="A75" s="1787"/>
      <c r="B75" s="1804"/>
      <c r="C75" s="1795" t="s">
        <v>556</v>
      </c>
      <c r="D75" s="1795" t="s">
        <v>557</v>
      </c>
      <c r="E75" s="1795" t="s">
        <v>558</v>
      </c>
      <c r="F75" s="1795" t="s">
        <v>559</v>
      </c>
      <c r="G75" s="1795" t="s">
        <v>560</v>
      </c>
      <c r="H75" s="1800" t="s">
        <v>561</v>
      </c>
      <c r="I75" s="1780" t="s">
        <v>562</v>
      </c>
      <c r="J75" s="1783" t="s">
        <v>14</v>
      </c>
      <c r="M75" s="804"/>
      <c r="AU75" s="373"/>
    </row>
    <row r="76" spans="1:47" ht="15.75" customHeight="1" x14ac:dyDescent="0.25">
      <c r="A76" s="1787"/>
      <c r="B76" s="1804"/>
      <c r="C76" s="1796"/>
      <c r="D76" s="1795"/>
      <c r="E76" s="1796"/>
      <c r="F76" s="1796"/>
      <c r="G76" s="1796"/>
      <c r="H76" s="1801"/>
      <c r="I76" s="1781"/>
      <c r="J76" s="1783"/>
      <c r="M76" s="804"/>
      <c r="AU76" s="373"/>
    </row>
    <row r="77" spans="1:47" ht="15.75" customHeight="1" thickBot="1" x14ac:dyDescent="0.3">
      <c r="A77" s="1788"/>
      <c r="B77" s="1805"/>
      <c r="C77" s="1797"/>
      <c r="D77" s="1799"/>
      <c r="E77" s="1797"/>
      <c r="F77" s="1797"/>
      <c r="G77" s="1797"/>
      <c r="H77" s="1802"/>
      <c r="I77" s="1782"/>
      <c r="J77" s="1784"/>
      <c r="M77" s="804"/>
      <c r="AU77" s="373"/>
    </row>
    <row r="78" spans="1:47" ht="15.75" customHeight="1" x14ac:dyDescent="0.25">
      <c r="A78" s="689" t="s">
        <v>393</v>
      </c>
      <c r="B78" s="1494" t="s">
        <v>40</v>
      </c>
      <c r="C78" s="675">
        <v>0</v>
      </c>
      <c r="D78" s="675">
        <v>1</v>
      </c>
      <c r="E78" s="675">
        <v>0</v>
      </c>
      <c r="F78" s="675">
        <v>0</v>
      </c>
      <c r="G78" s="675">
        <v>0</v>
      </c>
      <c r="H78" s="651">
        <v>0</v>
      </c>
      <c r="I78" s="675">
        <v>1</v>
      </c>
      <c r="J78" s="1495">
        <f t="shared" ref="J78:J110" si="4">SUM(C78:I78)</f>
        <v>2</v>
      </c>
      <c r="M78" s="804"/>
      <c r="AU78" s="373"/>
    </row>
    <row r="79" spans="1:47" ht="15.75" customHeight="1" x14ac:dyDescent="0.25">
      <c r="A79" s="689" t="s">
        <v>394</v>
      </c>
      <c r="B79" s="1494" t="s">
        <v>40</v>
      </c>
      <c r="C79" s="675">
        <v>0</v>
      </c>
      <c r="D79" s="675">
        <v>0</v>
      </c>
      <c r="E79" s="675">
        <v>0</v>
      </c>
      <c r="F79" s="675">
        <v>2</v>
      </c>
      <c r="G79" s="675">
        <v>0</v>
      </c>
      <c r="H79" s="651">
        <v>0</v>
      </c>
      <c r="I79" s="675">
        <v>0</v>
      </c>
      <c r="J79" s="1495">
        <f t="shared" si="4"/>
        <v>2</v>
      </c>
      <c r="M79" s="804"/>
      <c r="AU79" s="373"/>
    </row>
    <row r="80" spans="1:47" ht="15.6" x14ac:dyDescent="0.25">
      <c r="A80" s="689" t="s">
        <v>252</v>
      </c>
      <c r="B80" s="1494" t="s">
        <v>40</v>
      </c>
      <c r="C80" s="675">
        <v>0</v>
      </c>
      <c r="D80" s="675">
        <v>0</v>
      </c>
      <c r="E80" s="675">
        <v>0</v>
      </c>
      <c r="F80" s="675">
        <v>2</v>
      </c>
      <c r="G80" s="675">
        <v>0</v>
      </c>
      <c r="H80" s="651">
        <v>0</v>
      </c>
      <c r="I80" s="675">
        <v>1</v>
      </c>
      <c r="J80" s="1495">
        <f t="shared" si="4"/>
        <v>3</v>
      </c>
      <c r="M80" s="804"/>
      <c r="AU80" s="373"/>
    </row>
    <row r="81" spans="1:47" ht="15.6" x14ac:dyDescent="0.25">
      <c r="A81" s="689" t="s">
        <v>586</v>
      </c>
      <c r="B81" s="1494" t="s">
        <v>41</v>
      </c>
      <c r="C81" s="675">
        <v>1</v>
      </c>
      <c r="D81" s="675">
        <v>3</v>
      </c>
      <c r="E81" s="675">
        <v>0</v>
      </c>
      <c r="F81" s="675">
        <v>3</v>
      </c>
      <c r="G81" s="675">
        <v>0</v>
      </c>
      <c r="H81" s="651">
        <v>0</v>
      </c>
      <c r="I81" s="675">
        <v>0</v>
      </c>
      <c r="J81" s="1495">
        <f t="shared" si="4"/>
        <v>7</v>
      </c>
      <c r="M81" s="804"/>
      <c r="AU81" s="373"/>
    </row>
    <row r="82" spans="1:47" ht="15.6" x14ac:dyDescent="0.25">
      <c r="A82" s="1494" t="s">
        <v>6</v>
      </c>
      <c r="B82" s="1494" t="s">
        <v>40</v>
      </c>
      <c r="C82" s="675">
        <v>3</v>
      </c>
      <c r="D82" s="675">
        <v>1</v>
      </c>
      <c r="E82" s="675">
        <v>0</v>
      </c>
      <c r="F82" s="675">
        <v>1</v>
      </c>
      <c r="G82" s="675">
        <v>0</v>
      </c>
      <c r="H82" s="651">
        <v>0</v>
      </c>
      <c r="I82" s="675">
        <v>0</v>
      </c>
      <c r="J82" s="1495">
        <f t="shared" si="4"/>
        <v>5</v>
      </c>
      <c r="M82" s="804"/>
      <c r="AU82" s="373"/>
    </row>
    <row r="83" spans="1:47" ht="15.6" x14ac:dyDescent="0.25">
      <c r="A83" s="1494" t="s">
        <v>184</v>
      </c>
      <c r="B83" s="1494" t="s">
        <v>41</v>
      </c>
      <c r="C83" s="675">
        <v>1</v>
      </c>
      <c r="D83" s="675">
        <v>1</v>
      </c>
      <c r="E83" s="675">
        <v>0</v>
      </c>
      <c r="F83" s="675">
        <v>2</v>
      </c>
      <c r="G83" s="675">
        <v>0</v>
      </c>
      <c r="H83" s="651">
        <v>0</v>
      </c>
      <c r="I83" s="675">
        <v>0</v>
      </c>
      <c r="J83" s="1495">
        <f t="shared" si="4"/>
        <v>4</v>
      </c>
      <c r="M83" s="804"/>
      <c r="AU83" s="373"/>
    </row>
    <row r="84" spans="1:47" ht="15.6" x14ac:dyDescent="0.25">
      <c r="A84" s="1494" t="s">
        <v>169</v>
      </c>
      <c r="B84" s="1494" t="s">
        <v>41</v>
      </c>
      <c r="C84" s="675">
        <v>1</v>
      </c>
      <c r="D84" s="675">
        <v>0</v>
      </c>
      <c r="E84" s="675">
        <v>0</v>
      </c>
      <c r="F84" s="675">
        <v>0</v>
      </c>
      <c r="G84" s="675">
        <v>0</v>
      </c>
      <c r="H84" s="651">
        <v>0</v>
      </c>
      <c r="I84" s="675">
        <v>0</v>
      </c>
      <c r="J84" s="1495">
        <f t="shared" si="4"/>
        <v>1</v>
      </c>
      <c r="M84" s="804"/>
      <c r="AU84" s="373"/>
    </row>
    <row r="85" spans="1:47" ht="15.6" x14ac:dyDescent="0.25">
      <c r="A85" s="1494" t="s">
        <v>140</v>
      </c>
      <c r="B85" s="1494" t="s">
        <v>40</v>
      </c>
      <c r="C85" s="675">
        <v>2</v>
      </c>
      <c r="D85" s="675">
        <v>0</v>
      </c>
      <c r="E85" s="675">
        <v>0</v>
      </c>
      <c r="F85" s="675">
        <v>2</v>
      </c>
      <c r="G85" s="675">
        <v>0</v>
      </c>
      <c r="H85" s="651">
        <v>0</v>
      </c>
      <c r="I85" s="675">
        <v>0</v>
      </c>
      <c r="J85" s="1496">
        <f t="shared" si="4"/>
        <v>4</v>
      </c>
      <c r="M85" s="804"/>
      <c r="AU85" s="373"/>
    </row>
    <row r="86" spans="1:47" ht="15.6" x14ac:dyDescent="0.25">
      <c r="A86" s="1494" t="s">
        <v>154</v>
      </c>
      <c r="B86" s="1494" t="s">
        <v>40</v>
      </c>
      <c r="C86" s="675">
        <v>13</v>
      </c>
      <c r="D86" s="675">
        <v>5</v>
      </c>
      <c r="E86" s="675">
        <v>1</v>
      </c>
      <c r="F86" s="675">
        <v>6</v>
      </c>
      <c r="G86" s="675">
        <v>0</v>
      </c>
      <c r="H86" s="651">
        <v>0</v>
      </c>
      <c r="I86" s="675">
        <v>2</v>
      </c>
      <c r="J86" s="1496">
        <f t="shared" si="4"/>
        <v>27</v>
      </c>
      <c r="M86" s="804"/>
      <c r="AU86" s="373"/>
    </row>
    <row r="87" spans="1:47" ht="15.6" x14ac:dyDescent="0.25">
      <c r="A87" s="1494" t="s">
        <v>395</v>
      </c>
      <c r="B87" s="1494" t="s">
        <v>40</v>
      </c>
      <c r="C87" s="675">
        <v>0</v>
      </c>
      <c r="D87" s="675">
        <v>0</v>
      </c>
      <c r="E87" s="675">
        <v>0</v>
      </c>
      <c r="F87" s="675">
        <v>2</v>
      </c>
      <c r="G87" s="675">
        <v>0</v>
      </c>
      <c r="H87" s="651">
        <v>0</v>
      </c>
      <c r="I87" s="675">
        <v>0</v>
      </c>
      <c r="J87" s="1496">
        <f t="shared" si="4"/>
        <v>2</v>
      </c>
      <c r="M87" s="804"/>
      <c r="AU87" s="373"/>
    </row>
    <row r="88" spans="1:47" ht="15.6" x14ac:dyDescent="0.25">
      <c r="A88" s="1492" t="s">
        <v>4</v>
      </c>
      <c r="B88" s="1492" t="s">
        <v>40</v>
      </c>
      <c r="C88" s="675">
        <v>10</v>
      </c>
      <c r="D88" s="675">
        <v>4</v>
      </c>
      <c r="E88" s="675">
        <v>0</v>
      </c>
      <c r="F88" s="675">
        <v>1</v>
      </c>
      <c r="G88" s="675">
        <v>0</v>
      </c>
      <c r="H88" s="651">
        <v>0</v>
      </c>
      <c r="I88" s="675">
        <v>0</v>
      </c>
      <c r="J88" s="1496">
        <f t="shared" si="4"/>
        <v>15</v>
      </c>
      <c r="M88" s="804"/>
      <c r="AU88" s="373"/>
    </row>
    <row r="89" spans="1:47" ht="15.6" x14ac:dyDescent="0.25">
      <c r="A89" s="1492" t="s">
        <v>197</v>
      </c>
      <c r="B89" s="1492" t="s">
        <v>41</v>
      </c>
      <c r="C89" s="675">
        <v>5</v>
      </c>
      <c r="D89" s="675">
        <v>2</v>
      </c>
      <c r="E89" s="675">
        <v>0</v>
      </c>
      <c r="F89" s="675">
        <v>2</v>
      </c>
      <c r="G89" s="675">
        <v>0</v>
      </c>
      <c r="H89" s="651">
        <v>0</v>
      </c>
      <c r="I89" s="675">
        <v>0</v>
      </c>
      <c r="J89" s="1496">
        <f t="shared" si="4"/>
        <v>9</v>
      </c>
      <c r="M89" s="804"/>
      <c r="AU89" s="373"/>
    </row>
    <row r="90" spans="1:47" ht="15.75" customHeight="1" x14ac:dyDescent="0.25">
      <c r="A90" s="1492" t="s">
        <v>33</v>
      </c>
      <c r="B90" s="1492" t="s">
        <v>40</v>
      </c>
      <c r="C90" s="675">
        <v>8</v>
      </c>
      <c r="D90" s="675">
        <v>4</v>
      </c>
      <c r="E90" s="675">
        <v>1</v>
      </c>
      <c r="F90" s="675">
        <v>10</v>
      </c>
      <c r="G90" s="675">
        <v>1</v>
      </c>
      <c r="H90" s="651">
        <v>0</v>
      </c>
      <c r="I90" s="675">
        <v>3</v>
      </c>
      <c r="J90" s="1496">
        <f t="shared" si="4"/>
        <v>27</v>
      </c>
      <c r="M90" s="804"/>
      <c r="AU90" s="373"/>
    </row>
    <row r="91" spans="1:47" ht="15.6" x14ac:dyDescent="0.25">
      <c r="A91" s="1492" t="s">
        <v>396</v>
      </c>
      <c r="B91" s="1492" t="s">
        <v>40</v>
      </c>
      <c r="C91" s="675">
        <v>0</v>
      </c>
      <c r="D91" s="675">
        <v>3</v>
      </c>
      <c r="E91" s="675">
        <v>2</v>
      </c>
      <c r="F91" s="675">
        <v>2</v>
      </c>
      <c r="G91" s="675">
        <v>0</v>
      </c>
      <c r="H91" s="651">
        <v>0</v>
      </c>
      <c r="I91" s="675">
        <v>0</v>
      </c>
      <c r="J91" s="1496">
        <f t="shared" si="4"/>
        <v>7</v>
      </c>
      <c r="M91" s="804"/>
      <c r="AU91" s="373"/>
    </row>
    <row r="92" spans="1:47" ht="15.6" x14ac:dyDescent="0.25">
      <c r="A92" s="1492" t="s">
        <v>33</v>
      </c>
      <c r="B92" s="1492" t="s">
        <v>41</v>
      </c>
      <c r="C92" s="675">
        <v>2</v>
      </c>
      <c r="D92" s="675">
        <v>0</v>
      </c>
      <c r="E92" s="675">
        <v>0</v>
      </c>
      <c r="F92" s="675">
        <v>0</v>
      </c>
      <c r="G92" s="675">
        <v>0</v>
      </c>
      <c r="H92" s="651">
        <v>0</v>
      </c>
      <c r="I92" s="675">
        <v>0</v>
      </c>
      <c r="J92" s="1496">
        <f t="shared" si="4"/>
        <v>2</v>
      </c>
      <c r="M92" s="804"/>
      <c r="AU92" s="373"/>
    </row>
    <row r="93" spans="1:47" s="527" customFormat="1" ht="15.6" x14ac:dyDescent="0.25">
      <c r="A93" s="1492" t="s">
        <v>172</v>
      </c>
      <c r="B93" s="1492" t="s">
        <v>40</v>
      </c>
      <c r="C93" s="675">
        <v>1</v>
      </c>
      <c r="D93" s="675">
        <v>2</v>
      </c>
      <c r="E93" s="675">
        <v>0</v>
      </c>
      <c r="F93" s="675">
        <v>1</v>
      </c>
      <c r="G93" s="675">
        <v>0</v>
      </c>
      <c r="H93" s="651">
        <v>0</v>
      </c>
      <c r="I93" s="675">
        <v>1</v>
      </c>
      <c r="J93" s="1496">
        <f t="shared" si="4"/>
        <v>5</v>
      </c>
      <c r="M93" s="816"/>
      <c r="N93" s="816"/>
      <c r="O93" s="816"/>
      <c r="P93" s="816"/>
      <c r="Q93" s="816"/>
      <c r="R93" s="816"/>
      <c r="S93" s="816"/>
      <c r="T93" s="816"/>
      <c r="U93" s="816"/>
      <c r="V93" s="816"/>
      <c r="W93" s="816"/>
      <c r="X93" s="816"/>
      <c r="Y93" s="816"/>
      <c r="Z93" s="816"/>
      <c r="AA93" s="816"/>
      <c r="AB93" s="816"/>
      <c r="AC93" s="816"/>
      <c r="AD93" s="816"/>
      <c r="AE93" s="816"/>
      <c r="AF93" s="816"/>
      <c r="AG93" s="816"/>
      <c r="AH93" s="816"/>
      <c r="AI93" s="816"/>
      <c r="AJ93" s="816"/>
      <c r="AK93" s="816"/>
      <c r="AL93" s="816"/>
      <c r="AM93" s="816"/>
      <c r="AN93" s="816"/>
      <c r="AO93" s="816"/>
      <c r="AP93" s="816"/>
      <c r="AQ93" s="816"/>
      <c r="AR93" s="816"/>
      <c r="AS93" s="816"/>
      <c r="AT93" s="816"/>
    </row>
    <row r="94" spans="1:47" s="527" customFormat="1" ht="15.6" x14ac:dyDescent="0.25">
      <c r="A94" s="1492" t="s">
        <v>398</v>
      </c>
      <c r="B94" s="1492" t="s">
        <v>40</v>
      </c>
      <c r="C94" s="675">
        <v>0</v>
      </c>
      <c r="D94" s="675">
        <v>6</v>
      </c>
      <c r="E94" s="675">
        <v>0</v>
      </c>
      <c r="F94" s="675">
        <v>2</v>
      </c>
      <c r="G94" s="675">
        <v>0</v>
      </c>
      <c r="H94" s="651">
        <v>0</v>
      </c>
      <c r="I94" s="675">
        <v>1</v>
      </c>
      <c r="J94" s="1496">
        <f t="shared" si="4"/>
        <v>9</v>
      </c>
      <c r="M94" s="816"/>
      <c r="N94" s="816"/>
      <c r="O94" s="816"/>
      <c r="P94" s="816"/>
      <c r="Q94" s="816"/>
      <c r="R94" s="816"/>
      <c r="S94" s="816"/>
      <c r="T94" s="816"/>
      <c r="U94" s="816"/>
      <c r="V94" s="816"/>
      <c r="W94" s="816"/>
      <c r="X94" s="816"/>
      <c r="Y94" s="816"/>
      <c r="Z94" s="816"/>
      <c r="AA94" s="816"/>
      <c r="AB94" s="816"/>
      <c r="AC94" s="816"/>
      <c r="AD94" s="816"/>
      <c r="AE94" s="816"/>
      <c r="AF94" s="816"/>
      <c r="AG94" s="816"/>
      <c r="AH94" s="816"/>
      <c r="AI94" s="816"/>
      <c r="AJ94" s="816"/>
      <c r="AK94" s="816"/>
      <c r="AL94" s="816"/>
      <c r="AM94" s="816"/>
      <c r="AN94" s="816"/>
      <c r="AO94" s="816"/>
      <c r="AP94" s="816"/>
      <c r="AQ94" s="816"/>
      <c r="AR94" s="816"/>
      <c r="AS94" s="816"/>
      <c r="AT94" s="816"/>
    </row>
    <row r="95" spans="1:47" ht="15.6" x14ac:dyDescent="0.25">
      <c r="A95" s="1492" t="s">
        <v>25</v>
      </c>
      <c r="B95" s="1492" t="s">
        <v>40</v>
      </c>
      <c r="C95" s="675">
        <v>3</v>
      </c>
      <c r="D95" s="675">
        <v>0</v>
      </c>
      <c r="E95" s="675">
        <v>0</v>
      </c>
      <c r="F95" s="675">
        <v>2</v>
      </c>
      <c r="G95" s="675">
        <v>0</v>
      </c>
      <c r="H95" s="651">
        <v>0</v>
      </c>
      <c r="I95" s="675">
        <v>0</v>
      </c>
      <c r="J95" s="1496">
        <f t="shared" si="4"/>
        <v>5</v>
      </c>
      <c r="M95" s="804"/>
      <c r="AU95" s="373"/>
    </row>
    <row r="96" spans="1:47" ht="15.6" x14ac:dyDescent="0.25">
      <c r="A96" s="1497" t="s">
        <v>96</v>
      </c>
      <c r="B96" s="1492" t="s">
        <v>40</v>
      </c>
      <c r="C96" s="675">
        <v>1</v>
      </c>
      <c r="D96" s="675">
        <v>0</v>
      </c>
      <c r="E96" s="675">
        <v>0</v>
      </c>
      <c r="F96" s="675">
        <v>0</v>
      </c>
      <c r="G96" s="675">
        <v>0</v>
      </c>
      <c r="H96" s="651">
        <v>0</v>
      </c>
      <c r="I96" s="675">
        <v>0</v>
      </c>
      <c r="J96" s="1496">
        <f t="shared" si="4"/>
        <v>1</v>
      </c>
      <c r="M96" s="804"/>
      <c r="AU96" s="373"/>
    </row>
    <row r="97" spans="1:47" ht="15.6" x14ac:dyDescent="0.25">
      <c r="A97" s="1497" t="s">
        <v>98</v>
      </c>
      <c r="B97" s="1497" t="s">
        <v>40</v>
      </c>
      <c r="C97" s="675">
        <v>4</v>
      </c>
      <c r="D97" s="675">
        <v>1</v>
      </c>
      <c r="E97" s="675">
        <v>0</v>
      </c>
      <c r="F97" s="675">
        <v>3</v>
      </c>
      <c r="G97" s="675">
        <v>0</v>
      </c>
      <c r="H97" s="651">
        <v>0</v>
      </c>
      <c r="I97" s="675">
        <v>0</v>
      </c>
      <c r="J97" s="1496">
        <f>SUM(C97:I97)</f>
        <v>8</v>
      </c>
      <c r="M97" s="804"/>
      <c r="AU97" s="373"/>
    </row>
    <row r="98" spans="1:47" s="527" customFormat="1" ht="15.75" customHeight="1" x14ac:dyDescent="0.25">
      <c r="A98" s="1497" t="s">
        <v>203</v>
      </c>
      <c r="B98" s="1497" t="s">
        <v>40</v>
      </c>
      <c r="C98" s="675">
        <v>8</v>
      </c>
      <c r="D98" s="675">
        <v>5</v>
      </c>
      <c r="E98" s="675">
        <v>3</v>
      </c>
      <c r="F98" s="675">
        <v>5</v>
      </c>
      <c r="G98" s="675">
        <v>0</v>
      </c>
      <c r="H98" s="651">
        <v>0</v>
      </c>
      <c r="I98" s="675">
        <v>3</v>
      </c>
      <c r="J98" s="1496">
        <f t="shared" si="4"/>
        <v>24</v>
      </c>
      <c r="M98" s="816"/>
      <c r="N98" s="816"/>
      <c r="O98" s="816"/>
      <c r="P98" s="816"/>
      <c r="Q98" s="816"/>
      <c r="R98" s="816"/>
      <c r="S98" s="816"/>
      <c r="T98" s="816"/>
      <c r="U98" s="816"/>
      <c r="V98" s="816"/>
      <c r="W98" s="816"/>
      <c r="X98" s="816"/>
      <c r="Y98" s="816"/>
      <c r="Z98" s="816"/>
      <c r="AA98" s="816"/>
      <c r="AB98" s="816"/>
      <c r="AC98" s="816"/>
      <c r="AD98" s="816"/>
      <c r="AE98" s="816"/>
      <c r="AF98" s="816"/>
      <c r="AG98" s="816"/>
      <c r="AH98" s="816"/>
      <c r="AI98" s="816"/>
      <c r="AJ98" s="816"/>
      <c r="AK98" s="816"/>
      <c r="AL98" s="816"/>
      <c r="AM98" s="816"/>
      <c r="AN98" s="816"/>
      <c r="AO98" s="816"/>
      <c r="AP98" s="816"/>
      <c r="AQ98" s="816"/>
      <c r="AR98" s="816"/>
      <c r="AS98" s="816"/>
      <c r="AT98" s="816"/>
    </row>
    <row r="99" spans="1:47" ht="15.6" x14ac:dyDescent="0.25">
      <c r="A99" s="1497" t="s">
        <v>587</v>
      </c>
      <c r="B99" s="1497" t="s">
        <v>41</v>
      </c>
      <c r="C99" s="675">
        <v>0</v>
      </c>
      <c r="D99" s="675">
        <v>0</v>
      </c>
      <c r="E99" s="675">
        <v>1</v>
      </c>
      <c r="F99" s="675">
        <v>0</v>
      </c>
      <c r="G99" s="675">
        <v>0</v>
      </c>
      <c r="H99" s="651">
        <v>0</v>
      </c>
      <c r="I99" s="675">
        <v>0</v>
      </c>
      <c r="J99" s="1496">
        <f t="shared" si="4"/>
        <v>1</v>
      </c>
      <c r="M99" s="804"/>
      <c r="AU99" s="373"/>
    </row>
    <row r="100" spans="1:47" ht="15.6" x14ac:dyDescent="0.25">
      <c r="A100" s="1497" t="s">
        <v>570</v>
      </c>
      <c r="B100" s="1497" t="s">
        <v>41</v>
      </c>
      <c r="C100" s="675">
        <v>9</v>
      </c>
      <c r="D100" s="675">
        <v>0</v>
      </c>
      <c r="E100" s="675">
        <v>0</v>
      </c>
      <c r="F100" s="675">
        <v>1</v>
      </c>
      <c r="G100" s="675">
        <v>0</v>
      </c>
      <c r="H100" s="651">
        <v>0</v>
      </c>
      <c r="I100" s="675">
        <v>0</v>
      </c>
      <c r="J100" s="1496">
        <f t="shared" si="4"/>
        <v>10</v>
      </c>
      <c r="M100" s="804"/>
      <c r="AU100" s="373"/>
    </row>
    <row r="101" spans="1:47" ht="15.6" x14ac:dyDescent="0.25">
      <c r="A101" s="1497" t="s">
        <v>583</v>
      </c>
      <c r="B101" s="1497" t="s">
        <v>41</v>
      </c>
      <c r="C101" s="675">
        <v>2</v>
      </c>
      <c r="D101" s="675">
        <v>1</v>
      </c>
      <c r="E101" s="675">
        <v>0</v>
      </c>
      <c r="F101" s="675">
        <v>0</v>
      </c>
      <c r="G101" s="675">
        <v>0</v>
      </c>
      <c r="H101" s="651">
        <v>0</v>
      </c>
      <c r="I101" s="675">
        <v>0</v>
      </c>
      <c r="J101" s="1496">
        <f t="shared" si="4"/>
        <v>3</v>
      </c>
      <c r="M101" s="804"/>
      <c r="AU101" s="373"/>
    </row>
    <row r="102" spans="1:47" ht="15.6" x14ac:dyDescent="0.25">
      <c r="A102" s="1497" t="s">
        <v>588</v>
      </c>
      <c r="B102" s="1497" t="s">
        <v>41</v>
      </c>
      <c r="C102" s="675">
        <v>2</v>
      </c>
      <c r="D102" s="675">
        <v>1</v>
      </c>
      <c r="E102" s="675">
        <v>0</v>
      </c>
      <c r="F102" s="675">
        <v>1</v>
      </c>
      <c r="G102" s="675">
        <v>0</v>
      </c>
      <c r="H102" s="651">
        <v>0</v>
      </c>
      <c r="I102" s="675">
        <v>0</v>
      </c>
      <c r="J102" s="1496">
        <f t="shared" si="4"/>
        <v>4</v>
      </c>
      <c r="M102" s="804"/>
      <c r="AU102" s="373"/>
    </row>
    <row r="103" spans="1:47" ht="15.6" x14ac:dyDescent="0.25">
      <c r="A103" s="1497" t="s">
        <v>135</v>
      </c>
      <c r="B103" s="1497" t="s">
        <v>40</v>
      </c>
      <c r="C103" s="675">
        <v>1</v>
      </c>
      <c r="D103" s="675">
        <v>1</v>
      </c>
      <c r="E103" s="675">
        <v>0</v>
      </c>
      <c r="F103" s="675">
        <v>0</v>
      </c>
      <c r="G103" s="675">
        <v>0</v>
      </c>
      <c r="H103" s="651">
        <v>0</v>
      </c>
      <c r="I103" s="675">
        <v>0</v>
      </c>
      <c r="J103" s="1496">
        <f t="shared" si="4"/>
        <v>2</v>
      </c>
      <c r="M103" s="804"/>
      <c r="AU103" s="373"/>
    </row>
    <row r="104" spans="1:47" ht="15.6" x14ac:dyDescent="0.25">
      <c r="A104" s="1497" t="s">
        <v>117</v>
      </c>
      <c r="B104" s="1498" t="s">
        <v>40</v>
      </c>
      <c r="C104" s="675">
        <v>1</v>
      </c>
      <c r="D104" s="675">
        <v>3</v>
      </c>
      <c r="E104" s="675">
        <v>0</v>
      </c>
      <c r="F104" s="675">
        <v>0</v>
      </c>
      <c r="G104" s="675">
        <v>0</v>
      </c>
      <c r="H104" s="651">
        <v>0</v>
      </c>
      <c r="I104" s="675">
        <v>0</v>
      </c>
      <c r="J104" s="1496">
        <f t="shared" si="4"/>
        <v>4</v>
      </c>
    </row>
    <row r="105" spans="1:47" s="816" customFormat="1" ht="15.6" x14ac:dyDescent="0.25">
      <c r="A105" s="1497" t="s">
        <v>589</v>
      </c>
      <c r="B105" s="1498" t="s">
        <v>40</v>
      </c>
      <c r="C105" s="675">
        <v>20</v>
      </c>
      <c r="D105" s="675">
        <v>4</v>
      </c>
      <c r="E105" s="675">
        <v>0</v>
      </c>
      <c r="F105" s="675">
        <v>0</v>
      </c>
      <c r="G105" s="675">
        <v>0</v>
      </c>
      <c r="H105" s="651">
        <v>0</v>
      </c>
      <c r="I105" s="675">
        <v>1</v>
      </c>
      <c r="J105" s="1496">
        <f t="shared" si="4"/>
        <v>25</v>
      </c>
    </row>
    <row r="106" spans="1:47" s="816" customFormat="1" ht="15.6" x14ac:dyDescent="0.25">
      <c r="A106" s="1497" t="s">
        <v>590</v>
      </c>
      <c r="B106" s="1498" t="s">
        <v>40</v>
      </c>
      <c r="C106" s="675">
        <v>56</v>
      </c>
      <c r="D106" s="675">
        <v>11</v>
      </c>
      <c r="E106" s="675">
        <v>0</v>
      </c>
      <c r="F106" s="675">
        <v>0</v>
      </c>
      <c r="G106" s="675">
        <v>1</v>
      </c>
      <c r="H106" s="651">
        <v>0</v>
      </c>
      <c r="I106" s="675">
        <v>2</v>
      </c>
      <c r="J106" s="1496">
        <f t="shared" si="4"/>
        <v>70</v>
      </c>
    </row>
    <row r="107" spans="1:47" s="816" customFormat="1" ht="15.75" customHeight="1" x14ac:dyDescent="0.25">
      <c r="A107" s="1497" t="s">
        <v>130</v>
      </c>
      <c r="B107" s="1498" t="s">
        <v>40</v>
      </c>
      <c r="C107" s="675">
        <v>5</v>
      </c>
      <c r="D107" s="675">
        <v>1</v>
      </c>
      <c r="E107" s="675">
        <v>0</v>
      </c>
      <c r="F107" s="675">
        <v>0</v>
      </c>
      <c r="G107" s="675">
        <v>0</v>
      </c>
      <c r="H107" s="651">
        <v>0</v>
      </c>
      <c r="I107" s="675">
        <v>0</v>
      </c>
      <c r="J107" s="1496">
        <f t="shared" si="4"/>
        <v>6</v>
      </c>
    </row>
    <row r="108" spans="1:47" s="816" customFormat="1" ht="15.75" customHeight="1" x14ac:dyDescent="0.25">
      <c r="A108" s="1497" t="s">
        <v>118</v>
      </c>
      <c r="B108" s="1498" t="s">
        <v>40</v>
      </c>
      <c r="C108" s="675">
        <v>14</v>
      </c>
      <c r="D108" s="675">
        <v>8</v>
      </c>
      <c r="E108" s="675">
        <v>0</v>
      </c>
      <c r="F108" s="675">
        <v>0</v>
      </c>
      <c r="G108" s="675">
        <v>0</v>
      </c>
      <c r="H108" s="651">
        <v>0</v>
      </c>
      <c r="I108" s="675">
        <v>1</v>
      </c>
      <c r="J108" s="1496">
        <f t="shared" si="4"/>
        <v>23</v>
      </c>
    </row>
    <row r="109" spans="1:47" s="816" customFormat="1" ht="15.75" customHeight="1" x14ac:dyDescent="0.25">
      <c r="A109" s="1497" t="s">
        <v>185</v>
      </c>
      <c r="B109" s="1498" t="s">
        <v>40</v>
      </c>
      <c r="C109" s="675">
        <v>4</v>
      </c>
      <c r="D109" s="675">
        <v>3</v>
      </c>
      <c r="E109" s="675">
        <v>0</v>
      </c>
      <c r="F109" s="675">
        <v>0</v>
      </c>
      <c r="G109" s="675">
        <v>0</v>
      </c>
      <c r="H109" s="651">
        <v>0</v>
      </c>
      <c r="I109" s="675">
        <v>1</v>
      </c>
      <c r="J109" s="1496">
        <f t="shared" si="4"/>
        <v>8</v>
      </c>
    </row>
    <row r="110" spans="1:47" s="816" customFormat="1" ht="15.75" customHeight="1" x14ac:dyDescent="0.25">
      <c r="A110" s="1497" t="s">
        <v>155</v>
      </c>
      <c r="B110" s="1498" t="s">
        <v>40</v>
      </c>
      <c r="C110" s="675">
        <v>36</v>
      </c>
      <c r="D110" s="675">
        <v>9</v>
      </c>
      <c r="E110" s="675">
        <v>2</v>
      </c>
      <c r="F110" s="675">
        <v>0</v>
      </c>
      <c r="G110" s="675">
        <v>0</v>
      </c>
      <c r="H110" s="651">
        <v>0</v>
      </c>
      <c r="I110" s="675">
        <v>0</v>
      </c>
      <c r="J110" s="1496">
        <f t="shared" si="4"/>
        <v>47</v>
      </c>
    </row>
    <row r="111" spans="1:47" ht="15.6" x14ac:dyDescent="0.25">
      <c r="A111" s="822" t="s">
        <v>35</v>
      </c>
      <c r="B111" s="1499"/>
      <c r="C111" s="664">
        <f t="shared" ref="C111:J111" si="5">SUM(C78:C110)</f>
        <v>213</v>
      </c>
      <c r="D111" s="664">
        <f t="shared" si="5"/>
        <v>80</v>
      </c>
      <c r="E111" s="664">
        <f t="shared" si="5"/>
        <v>10</v>
      </c>
      <c r="F111" s="664">
        <f t="shared" si="5"/>
        <v>50</v>
      </c>
      <c r="G111" s="664">
        <f t="shared" si="5"/>
        <v>2</v>
      </c>
      <c r="H111" s="1500">
        <f t="shared" si="5"/>
        <v>0</v>
      </c>
      <c r="I111" s="664">
        <f t="shared" si="5"/>
        <v>17</v>
      </c>
      <c r="J111" s="1501">
        <f t="shared" si="5"/>
        <v>372</v>
      </c>
    </row>
    <row r="112" spans="1:47" x14ac:dyDescent="0.25">
      <c r="A112" s="805"/>
      <c r="B112" s="805"/>
      <c r="C112" s="645"/>
      <c r="D112" s="645"/>
      <c r="E112" s="645"/>
      <c r="F112" s="645"/>
      <c r="G112" s="645"/>
      <c r="H112" s="645"/>
      <c r="I112" s="645"/>
      <c r="J112" s="645"/>
    </row>
    <row r="113" spans="1:10" x14ac:dyDescent="0.25">
      <c r="A113" s="805"/>
      <c r="B113" s="805"/>
      <c r="C113" s="645"/>
      <c r="D113" s="645"/>
      <c r="E113" s="645"/>
      <c r="F113" s="645"/>
      <c r="G113" s="645"/>
      <c r="H113" s="645"/>
      <c r="I113" s="645"/>
      <c r="J113" s="645"/>
    </row>
    <row r="114" spans="1:10" ht="15.6" x14ac:dyDescent="0.3">
      <c r="A114" s="1785" t="s">
        <v>591</v>
      </c>
      <c r="B114" s="1785"/>
      <c r="C114" s="1785"/>
      <c r="D114" s="1785"/>
      <c r="E114" s="1785"/>
      <c r="F114" s="1785"/>
      <c r="G114" s="1785"/>
      <c r="H114" s="1785"/>
      <c r="I114" s="1785"/>
      <c r="J114" s="1785"/>
    </row>
    <row r="115" spans="1:10" ht="14.4" thickBot="1" x14ac:dyDescent="0.3">
      <c r="A115" s="805"/>
      <c r="B115" s="805"/>
      <c r="C115" s="645"/>
      <c r="D115" s="645"/>
      <c r="E115" s="645"/>
      <c r="F115" s="645"/>
      <c r="G115" s="645"/>
      <c r="H115" s="645"/>
      <c r="I115" s="645"/>
      <c r="J115" s="645"/>
    </row>
    <row r="116" spans="1:10" ht="15.6" x14ac:dyDescent="0.25">
      <c r="A116" s="1786" t="s">
        <v>2</v>
      </c>
      <c r="B116" s="1789" t="s">
        <v>39</v>
      </c>
      <c r="C116" s="1792" t="s">
        <v>555</v>
      </c>
      <c r="D116" s="1793"/>
      <c r="E116" s="1793"/>
      <c r="F116" s="1793"/>
      <c r="G116" s="1793"/>
      <c r="H116" s="1793"/>
      <c r="I116" s="1793"/>
      <c r="J116" s="1794"/>
    </row>
    <row r="117" spans="1:10" x14ac:dyDescent="0.25">
      <c r="A117" s="1787"/>
      <c r="B117" s="1790"/>
      <c r="C117" s="1795" t="s">
        <v>556</v>
      </c>
      <c r="D117" s="1795" t="s">
        <v>557</v>
      </c>
      <c r="E117" s="1798" t="s">
        <v>558</v>
      </c>
      <c r="F117" s="1795" t="s">
        <v>559</v>
      </c>
      <c r="G117" s="1795" t="s">
        <v>560</v>
      </c>
      <c r="H117" s="1800" t="s">
        <v>561</v>
      </c>
      <c r="I117" s="1780" t="s">
        <v>562</v>
      </c>
      <c r="J117" s="1783" t="s">
        <v>14</v>
      </c>
    </row>
    <row r="118" spans="1:10" x14ac:dyDescent="0.25">
      <c r="A118" s="1787"/>
      <c r="B118" s="1790"/>
      <c r="C118" s="1796"/>
      <c r="D118" s="1796"/>
      <c r="E118" s="1795"/>
      <c r="F118" s="1796"/>
      <c r="G118" s="1795"/>
      <c r="H118" s="1801"/>
      <c r="I118" s="1781"/>
      <c r="J118" s="1783"/>
    </row>
    <row r="119" spans="1:10" ht="14.4" thickBot="1" x14ac:dyDescent="0.3">
      <c r="A119" s="1788"/>
      <c r="B119" s="1791"/>
      <c r="C119" s="1797"/>
      <c r="D119" s="1797"/>
      <c r="E119" s="1799"/>
      <c r="F119" s="1797"/>
      <c r="G119" s="1799"/>
      <c r="H119" s="1802"/>
      <c r="I119" s="1782"/>
      <c r="J119" s="1784"/>
    </row>
    <row r="120" spans="1:10" ht="15.6" x14ac:dyDescent="0.25">
      <c r="A120" s="641" t="s">
        <v>28</v>
      </c>
      <c r="B120" s="1502" t="s">
        <v>40</v>
      </c>
      <c r="C120" s="1476">
        <v>40</v>
      </c>
      <c r="D120" s="1476">
        <v>3</v>
      </c>
      <c r="E120" s="1476">
        <v>3</v>
      </c>
      <c r="F120" s="1476">
        <v>11</v>
      </c>
      <c r="G120" s="1476">
        <v>3</v>
      </c>
      <c r="H120" s="648">
        <v>0</v>
      </c>
      <c r="I120" s="1476">
        <v>3</v>
      </c>
      <c r="J120" s="1477">
        <f t="shared" ref="J120:J142" si="6">SUM(C120:I120)</f>
        <v>63</v>
      </c>
    </row>
    <row r="121" spans="1:10" ht="15.6" x14ac:dyDescent="0.25">
      <c r="A121" s="638" t="s">
        <v>28</v>
      </c>
      <c r="B121" s="1492" t="s">
        <v>41</v>
      </c>
      <c r="C121" s="675">
        <v>16</v>
      </c>
      <c r="D121" s="675">
        <v>1</v>
      </c>
      <c r="E121" s="675">
        <v>0</v>
      </c>
      <c r="F121" s="675">
        <v>2</v>
      </c>
      <c r="G121" s="1476">
        <v>0</v>
      </c>
      <c r="H121" s="651">
        <v>0</v>
      </c>
      <c r="I121" s="675">
        <v>1</v>
      </c>
      <c r="J121" s="1496">
        <f t="shared" si="6"/>
        <v>20</v>
      </c>
    </row>
    <row r="122" spans="1:10" ht="15.6" x14ac:dyDescent="0.25">
      <c r="A122" s="637" t="s">
        <v>149</v>
      </c>
      <c r="B122" s="1497" t="s">
        <v>40</v>
      </c>
      <c r="C122" s="675">
        <v>32</v>
      </c>
      <c r="D122" s="675">
        <v>10</v>
      </c>
      <c r="E122" s="675">
        <v>6</v>
      </c>
      <c r="F122" s="675">
        <v>6</v>
      </c>
      <c r="G122" s="1476">
        <v>1</v>
      </c>
      <c r="H122" s="651">
        <v>0</v>
      </c>
      <c r="I122" s="675">
        <v>5</v>
      </c>
      <c r="J122" s="1496">
        <f t="shared" si="6"/>
        <v>60</v>
      </c>
    </row>
    <row r="123" spans="1:10" ht="15.6" x14ac:dyDescent="0.25">
      <c r="A123" s="638" t="s">
        <v>142</v>
      </c>
      <c r="B123" s="1492" t="s">
        <v>40</v>
      </c>
      <c r="C123" s="675">
        <v>20</v>
      </c>
      <c r="D123" s="675">
        <v>3</v>
      </c>
      <c r="E123" s="675">
        <v>0</v>
      </c>
      <c r="F123" s="675">
        <v>5</v>
      </c>
      <c r="G123" s="1476">
        <v>0</v>
      </c>
      <c r="H123" s="651">
        <v>0</v>
      </c>
      <c r="I123" s="675">
        <v>0</v>
      </c>
      <c r="J123" s="1496">
        <f t="shared" si="6"/>
        <v>28</v>
      </c>
    </row>
    <row r="124" spans="1:10" ht="15.75" customHeight="1" x14ac:dyDescent="0.25">
      <c r="A124" s="638" t="s">
        <v>196</v>
      </c>
      <c r="B124" s="1492" t="s">
        <v>41</v>
      </c>
      <c r="C124" s="675">
        <v>0</v>
      </c>
      <c r="D124" s="675">
        <v>1</v>
      </c>
      <c r="E124" s="675">
        <v>0</v>
      </c>
      <c r="F124" s="675">
        <v>0</v>
      </c>
      <c r="G124" s="1476">
        <v>0</v>
      </c>
      <c r="H124" s="651">
        <v>0</v>
      </c>
      <c r="I124" s="675">
        <v>0</v>
      </c>
      <c r="J124" s="1496">
        <f t="shared" si="6"/>
        <v>1</v>
      </c>
    </row>
    <row r="125" spans="1:10" ht="15.6" x14ac:dyDescent="0.25">
      <c r="A125" s="638" t="s">
        <v>205</v>
      </c>
      <c r="B125" s="1492" t="s">
        <v>41</v>
      </c>
      <c r="C125" s="675">
        <v>2</v>
      </c>
      <c r="D125" s="675">
        <v>1</v>
      </c>
      <c r="E125" s="675">
        <v>0</v>
      </c>
      <c r="F125" s="675">
        <v>0</v>
      </c>
      <c r="G125" s="1476">
        <v>0</v>
      </c>
      <c r="H125" s="651">
        <v>0</v>
      </c>
      <c r="I125" s="675">
        <v>0</v>
      </c>
      <c r="J125" s="1496">
        <f t="shared" si="6"/>
        <v>3</v>
      </c>
    </row>
    <row r="126" spans="1:10" ht="15.6" x14ac:dyDescent="0.25">
      <c r="A126" s="638" t="s">
        <v>592</v>
      </c>
      <c r="B126" s="1492" t="s">
        <v>41</v>
      </c>
      <c r="C126" s="675">
        <v>1</v>
      </c>
      <c r="D126" s="675">
        <v>1</v>
      </c>
      <c r="E126" s="675">
        <v>0</v>
      </c>
      <c r="F126" s="675">
        <v>2</v>
      </c>
      <c r="G126" s="1476">
        <v>0</v>
      </c>
      <c r="H126" s="651">
        <v>0</v>
      </c>
      <c r="I126" s="675">
        <v>0</v>
      </c>
      <c r="J126" s="1496">
        <f t="shared" si="6"/>
        <v>4</v>
      </c>
    </row>
    <row r="127" spans="1:10" ht="15.6" x14ac:dyDescent="0.25">
      <c r="A127" s="638" t="s">
        <v>593</v>
      </c>
      <c r="B127" s="1492" t="s">
        <v>41</v>
      </c>
      <c r="C127" s="675">
        <v>1</v>
      </c>
      <c r="D127" s="675">
        <v>1</v>
      </c>
      <c r="E127" s="675">
        <v>0</v>
      </c>
      <c r="F127" s="675">
        <v>3</v>
      </c>
      <c r="G127" s="1476">
        <v>0</v>
      </c>
      <c r="H127" s="651">
        <v>0</v>
      </c>
      <c r="I127" s="675">
        <v>0</v>
      </c>
      <c r="J127" s="1496">
        <f t="shared" si="6"/>
        <v>5</v>
      </c>
    </row>
    <row r="128" spans="1:10" ht="15.6" x14ac:dyDescent="0.25">
      <c r="A128" s="637" t="s">
        <v>94</v>
      </c>
      <c r="B128" s="1492" t="s">
        <v>40</v>
      </c>
      <c r="C128" s="675">
        <v>27</v>
      </c>
      <c r="D128" s="675">
        <v>2</v>
      </c>
      <c r="E128" s="675">
        <v>4</v>
      </c>
      <c r="F128" s="675">
        <v>30</v>
      </c>
      <c r="G128" s="1476">
        <v>3</v>
      </c>
      <c r="H128" s="651">
        <v>0</v>
      </c>
      <c r="I128" s="675">
        <v>3</v>
      </c>
      <c r="J128" s="1496">
        <f t="shared" si="6"/>
        <v>69</v>
      </c>
    </row>
    <row r="129" spans="1:10" ht="15.6" x14ac:dyDescent="0.25">
      <c r="A129" s="637" t="s">
        <v>153</v>
      </c>
      <c r="B129" s="1492" t="s">
        <v>41</v>
      </c>
      <c r="C129" s="675">
        <v>12</v>
      </c>
      <c r="D129" s="675">
        <v>3</v>
      </c>
      <c r="E129" s="675">
        <v>2</v>
      </c>
      <c r="F129" s="675">
        <v>12</v>
      </c>
      <c r="G129" s="1476">
        <v>0</v>
      </c>
      <c r="H129" s="651">
        <v>0</v>
      </c>
      <c r="I129" s="675">
        <v>5</v>
      </c>
      <c r="J129" s="1496">
        <f t="shared" si="6"/>
        <v>34</v>
      </c>
    </row>
    <row r="130" spans="1:10" ht="15.6" x14ac:dyDescent="0.25">
      <c r="A130" s="637" t="s">
        <v>131</v>
      </c>
      <c r="B130" s="1497" t="s">
        <v>41</v>
      </c>
      <c r="C130" s="675">
        <v>15</v>
      </c>
      <c r="D130" s="675">
        <v>0</v>
      </c>
      <c r="E130" s="675">
        <v>4</v>
      </c>
      <c r="F130" s="675">
        <v>3</v>
      </c>
      <c r="G130" s="1476">
        <v>0</v>
      </c>
      <c r="H130" s="651">
        <v>0</v>
      </c>
      <c r="I130" s="675">
        <v>1</v>
      </c>
      <c r="J130" s="1496">
        <f t="shared" si="6"/>
        <v>23</v>
      </c>
    </row>
    <row r="131" spans="1:10" ht="15.6" x14ac:dyDescent="0.25">
      <c r="A131" s="637" t="s">
        <v>6</v>
      </c>
      <c r="B131" s="1497" t="s">
        <v>40</v>
      </c>
      <c r="C131" s="675">
        <v>9</v>
      </c>
      <c r="D131" s="675">
        <v>1</v>
      </c>
      <c r="E131" s="675">
        <v>4</v>
      </c>
      <c r="F131" s="675">
        <v>7</v>
      </c>
      <c r="G131" s="1476">
        <v>0</v>
      </c>
      <c r="H131" s="651">
        <v>0</v>
      </c>
      <c r="I131" s="675">
        <v>0</v>
      </c>
      <c r="J131" s="1496">
        <f t="shared" si="6"/>
        <v>21</v>
      </c>
    </row>
    <row r="132" spans="1:10" ht="15.6" x14ac:dyDescent="0.25">
      <c r="A132" s="637" t="s">
        <v>218</v>
      </c>
      <c r="B132" s="1497" t="s">
        <v>40</v>
      </c>
      <c r="C132" s="675">
        <v>0</v>
      </c>
      <c r="D132" s="675">
        <v>1</v>
      </c>
      <c r="E132" s="675">
        <v>0</v>
      </c>
      <c r="F132" s="675">
        <v>0</v>
      </c>
      <c r="G132" s="1476">
        <v>0</v>
      </c>
      <c r="H132" s="651">
        <v>0</v>
      </c>
      <c r="I132" s="675">
        <v>0</v>
      </c>
      <c r="J132" s="1496">
        <f t="shared" si="6"/>
        <v>1</v>
      </c>
    </row>
    <row r="133" spans="1:10" ht="15.6" x14ac:dyDescent="0.25">
      <c r="A133" s="637" t="s">
        <v>107</v>
      </c>
      <c r="B133" s="1492" t="s">
        <v>40</v>
      </c>
      <c r="C133" s="675">
        <v>26</v>
      </c>
      <c r="D133" s="675">
        <v>2</v>
      </c>
      <c r="E133" s="675">
        <v>1</v>
      </c>
      <c r="F133" s="675">
        <v>4</v>
      </c>
      <c r="G133" s="1476">
        <v>0</v>
      </c>
      <c r="H133" s="651">
        <v>0</v>
      </c>
      <c r="I133" s="675">
        <v>0</v>
      </c>
      <c r="J133" s="1496">
        <f t="shared" si="6"/>
        <v>33</v>
      </c>
    </row>
    <row r="134" spans="1:10" ht="15.75" customHeight="1" x14ac:dyDescent="0.25">
      <c r="A134" s="637" t="s">
        <v>400</v>
      </c>
      <c r="B134" s="1492" t="s">
        <v>40</v>
      </c>
      <c r="C134" s="675">
        <v>0</v>
      </c>
      <c r="D134" s="675">
        <v>1</v>
      </c>
      <c r="E134" s="675">
        <v>0</v>
      </c>
      <c r="F134" s="675">
        <v>0</v>
      </c>
      <c r="G134" s="1476">
        <v>0</v>
      </c>
      <c r="H134" s="651">
        <v>0</v>
      </c>
      <c r="I134" s="675">
        <v>0</v>
      </c>
      <c r="J134" s="1496">
        <f t="shared" si="6"/>
        <v>1</v>
      </c>
    </row>
    <row r="135" spans="1:10" ht="15.75" customHeight="1" x14ac:dyDescent="0.25">
      <c r="A135" s="637" t="s">
        <v>352</v>
      </c>
      <c r="B135" s="1492" t="s">
        <v>41</v>
      </c>
      <c r="C135" s="675">
        <v>12</v>
      </c>
      <c r="D135" s="675">
        <v>0</v>
      </c>
      <c r="E135" s="675">
        <v>0</v>
      </c>
      <c r="F135" s="675">
        <v>6</v>
      </c>
      <c r="G135" s="1476">
        <v>0</v>
      </c>
      <c r="H135" s="651">
        <v>0</v>
      </c>
      <c r="I135" s="675">
        <v>0</v>
      </c>
      <c r="J135" s="1496">
        <f t="shared" si="6"/>
        <v>18</v>
      </c>
    </row>
    <row r="136" spans="1:10" ht="15.6" x14ac:dyDescent="0.25">
      <c r="A136" s="637" t="s">
        <v>353</v>
      </c>
      <c r="B136" s="1492" t="s">
        <v>41</v>
      </c>
      <c r="C136" s="675">
        <v>0</v>
      </c>
      <c r="D136" s="675">
        <v>0</v>
      </c>
      <c r="E136" s="675">
        <v>0</v>
      </c>
      <c r="F136" s="675">
        <v>2</v>
      </c>
      <c r="G136" s="1476">
        <v>0</v>
      </c>
      <c r="H136" s="651">
        <v>0</v>
      </c>
      <c r="I136" s="675">
        <v>1</v>
      </c>
      <c r="J136" s="1496">
        <f t="shared" si="6"/>
        <v>3</v>
      </c>
    </row>
    <row r="137" spans="1:10" ht="15.6" x14ac:dyDescent="0.25">
      <c r="A137" s="637" t="s">
        <v>167</v>
      </c>
      <c r="B137" s="1492" t="s">
        <v>40</v>
      </c>
      <c r="C137" s="675">
        <v>1</v>
      </c>
      <c r="D137" s="675">
        <v>0</v>
      </c>
      <c r="E137" s="675">
        <v>0</v>
      </c>
      <c r="F137" s="675">
        <v>0</v>
      </c>
      <c r="G137" s="1476">
        <v>0</v>
      </c>
      <c r="H137" s="651">
        <v>0</v>
      </c>
      <c r="I137" s="675">
        <v>0</v>
      </c>
      <c r="J137" s="1496">
        <f t="shared" si="6"/>
        <v>1</v>
      </c>
    </row>
    <row r="138" spans="1:10" ht="15.6" x14ac:dyDescent="0.25">
      <c r="A138" s="637" t="s">
        <v>4</v>
      </c>
      <c r="B138" s="1497" t="s">
        <v>40</v>
      </c>
      <c r="C138" s="675">
        <v>13</v>
      </c>
      <c r="D138" s="675">
        <v>3</v>
      </c>
      <c r="E138" s="675">
        <v>0</v>
      </c>
      <c r="F138" s="675">
        <v>6</v>
      </c>
      <c r="G138" s="1476">
        <v>1</v>
      </c>
      <c r="H138" s="651">
        <v>0</v>
      </c>
      <c r="I138" s="675">
        <v>2</v>
      </c>
      <c r="J138" s="1496">
        <f t="shared" si="6"/>
        <v>25</v>
      </c>
    </row>
    <row r="139" spans="1:10" ht="15.6" x14ac:dyDescent="0.25">
      <c r="A139" s="637" t="s">
        <v>25</v>
      </c>
      <c r="B139" s="1497" t="s">
        <v>40</v>
      </c>
      <c r="C139" s="675">
        <v>10</v>
      </c>
      <c r="D139" s="675">
        <v>1</v>
      </c>
      <c r="E139" s="675">
        <v>1</v>
      </c>
      <c r="F139" s="675">
        <v>45</v>
      </c>
      <c r="G139" s="1476">
        <v>0</v>
      </c>
      <c r="H139" s="651">
        <v>0</v>
      </c>
      <c r="I139" s="675">
        <v>4</v>
      </c>
      <c r="J139" s="1496">
        <f t="shared" si="6"/>
        <v>61</v>
      </c>
    </row>
    <row r="140" spans="1:10" ht="15.6" x14ac:dyDescent="0.25">
      <c r="A140" s="637" t="s">
        <v>594</v>
      </c>
      <c r="B140" s="1497" t="s">
        <v>40</v>
      </c>
      <c r="C140" s="675">
        <v>8</v>
      </c>
      <c r="D140" s="675">
        <v>0</v>
      </c>
      <c r="E140" s="675">
        <v>1</v>
      </c>
      <c r="F140" s="675">
        <v>1</v>
      </c>
      <c r="G140" s="1476">
        <v>0</v>
      </c>
      <c r="H140" s="651">
        <v>0</v>
      </c>
      <c r="I140" s="675">
        <v>0</v>
      </c>
      <c r="J140" s="1496">
        <f t="shared" si="6"/>
        <v>10</v>
      </c>
    </row>
    <row r="141" spans="1:10" ht="15.6" x14ac:dyDescent="0.25">
      <c r="A141" s="637" t="s">
        <v>595</v>
      </c>
      <c r="B141" s="1497" t="s">
        <v>41</v>
      </c>
      <c r="C141" s="675">
        <v>3</v>
      </c>
      <c r="D141" s="675">
        <v>0</v>
      </c>
      <c r="E141" s="675">
        <v>0</v>
      </c>
      <c r="F141" s="675">
        <v>0</v>
      </c>
      <c r="G141" s="1476">
        <v>0</v>
      </c>
      <c r="H141" s="651">
        <v>0</v>
      </c>
      <c r="I141" s="675">
        <v>0</v>
      </c>
      <c r="J141" s="1496">
        <f t="shared" si="6"/>
        <v>3</v>
      </c>
    </row>
    <row r="142" spans="1:10" ht="15.6" x14ac:dyDescent="0.25">
      <c r="A142" s="637" t="s">
        <v>596</v>
      </c>
      <c r="B142" s="1492" t="s">
        <v>41</v>
      </c>
      <c r="C142" s="675">
        <v>2</v>
      </c>
      <c r="D142" s="675">
        <v>0</v>
      </c>
      <c r="E142" s="675">
        <v>0</v>
      </c>
      <c r="F142" s="675">
        <v>0</v>
      </c>
      <c r="G142" s="1476">
        <v>0</v>
      </c>
      <c r="H142" s="651">
        <v>0</v>
      </c>
      <c r="I142" s="675">
        <v>0</v>
      </c>
      <c r="J142" s="1496">
        <f t="shared" si="6"/>
        <v>2</v>
      </c>
    </row>
    <row r="143" spans="1:10" ht="16.2" thickBot="1" x14ac:dyDescent="0.3">
      <c r="A143" s="817" t="s">
        <v>36</v>
      </c>
      <c r="B143" s="1503"/>
      <c r="C143" s="1504">
        <f t="shared" ref="C143:J143" si="7">SUM(C120:C142)</f>
        <v>250</v>
      </c>
      <c r="D143" s="1504">
        <f t="shared" si="7"/>
        <v>35</v>
      </c>
      <c r="E143" s="1504">
        <f t="shared" si="7"/>
        <v>26</v>
      </c>
      <c r="F143" s="1504">
        <f t="shared" si="7"/>
        <v>145</v>
      </c>
      <c r="G143" s="1504">
        <f t="shared" si="7"/>
        <v>8</v>
      </c>
      <c r="H143" s="1505">
        <f>SUM(H120:H142)</f>
        <v>0</v>
      </c>
      <c r="I143" s="1504">
        <f t="shared" si="7"/>
        <v>25</v>
      </c>
      <c r="J143" s="1506">
        <f t="shared" si="7"/>
        <v>489</v>
      </c>
    </row>
    <row r="144" spans="1:10" ht="16.2" thickBot="1" x14ac:dyDescent="0.3">
      <c r="A144" s="1507" t="s">
        <v>21</v>
      </c>
      <c r="B144" s="826"/>
      <c r="C144" s="1508">
        <f t="shared" ref="C144:I144" si="8">SUM(C143+C111+C69+C28)</f>
        <v>654</v>
      </c>
      <c r="D144" s="1508">
        <f t="shared" si="8"/>
        <v>186</v>
      </c>
      <c r="E144" s="1508">
        <f t="shared" si="8"/>
        <v>64</v>
      </c>
      <c r="F144" s="1508">
        <f t="shared" si="8"/>
        <v>385</v>
      </c>
      <c r="G144" s="1508">
        <f t="shared" si="8"/>
        <v>14</v>
      </c>
      <c r="H144" s="1509">
        <f t="shared" si="8"/>
        <v>1</v>
      </c>
      <c r="I144" s="1508">
        <f t="shared" si="8"/>
        <v>98</v>
      </c>
      <c r="J144" s="1510">
        <f>SUM(C144:I144)</f>
        <v>1402</v>
      </c>
    </row>
    <row r="145" spans="1:8" x14ac:dyDescent="0.25">
      <c r="H145" s="527"/>
    </row>
    <row r="146" spans="1:8" x14ac:dyDescent="0.25">
      <c r="A146" s="1511" t="s">
        <v>597</v>
      </c>
      <c r="B146" s="1511"/>
      <c r="H146" s="527"/>
    </row>
    <row r="147" spans="1:8" x14ac:dyDescent="0.25">
      <c r="A147" s="1511"/>
      <c r="B147" s="1511"/>
      <c r="H147" s="527"/>
    </row>
    <row r="148" spans="1:8" x14ac:dyDescent="0.25">
      <c r="A148" s="373" t="s">
        <v>29</v>
      </c>
      <c r="H148" s="527"/>
    </row>
  </sheetData>
  <mergeCells count="48">
    <mergeCell ref="A1:J1"/>
    <mergeCell ref="A3:A6"/>
    <mergeCell ref="B3:B6"/>
    <mergeCell ref="C3:J3"/>
    <mergeCell ref="C4:C6"/>
    <mergeCell ref="D4:D6"/>
    <mergeCell ref="E4:E6"/>
    <mergeCell ref="F4:F6"/>
    <mergeCell ref="G4:G6"/>
    <mergeCell ref="H4:H6"/>
    <mergeCell ref="I4:I6"/>
    <mergeCell ref="J4:J6"/>
    <mergeCell ref="A30:J30"/>
    <mergeCell ref="A32:A35"/>
    <mergeCell ref="B32:B35"/>
    <mergeCell ref="C32:J32"/>
    <mergeCell ref="C33:C35"/>
    <mergeCell ref="D33:D35"/>
    <mergeCell ref="E33:E35"/>
    <mergeCell ref="F33:F35"/>
    <mergeCell ref="J75:J77"/>
    <mergeCell ref="G33:G35"/>
    <mergeCell ref="H33:H35"/>
    <mergeCell ref="I33:I35"/>
    <mergeCell ref="J33:J35"/>
    <mergeCell ref="A72:J72"/>
    <mergeCell ref="A74:A77"/>
    <mergeCell ref="B74:B77"/>
    <mergeCell ref="C74:J74"/>
    <mergeCell ref="C75:C77"/>
    <mergeCell ref="D75:D77"/>
    <mergeCell ref="E75:E77"/>
    <mergeCell ref="F75:F77"/>
    <mergeCell ref="G75:G77"/>
    <mergeCell ref="H75:H77"/>
    <mergeCell ref="I75:I77"/>
    <mergeCell ref="I117:I119"/>
    <mergeCell ref="J117:J119"/>
    <mergeCell ref="A114:J114"/>
    <mergeCell ref="A116:A119"/>
    <mergeCell ref="B116:B119"/>
    <mergeCell ref="C116:J116"/>
    <mergeCell ref="C117:C119"/>
    <mergeCell ref="D117:D119"/>
    <mergeCell ref="E117:E119"/>
    <mergeCell ref="F117:F119"/>
    <mergeCell ref="G117:G119"/>
    <mergeCell ref="H117:H119"/>
  </mergeCells>
  <pageMargins left="0.78740157480314965" right="0.59055118110236227" top="0.98425196850393704" bottom="0.98425196850393704" header="0.51181102362204722" footer="0.51181102362204722"/>
  <pageSetup paperSize="9" scale="54" fitToHeight="0" orientation="landscape" horizontalDpi="4294967295" verticalDpi="4294967295" r:id="rId1"/>
  <headerFooter alignWithMargins="0">
    <oddHeader>&amp;LFachhochschule Südwestfalen
- Der Kanzler -&amp;RIserlohn, 01.12.2023
SG 2.1</oddHeader>
    <oddFooter>&amp;R&amp;A</oddFooter>
  </headerFooter>
  <rowBreaks count="3" manualBreakCount="3">
    <brk id="29" max="16383" man="1"/>
    <brk id="70" max="16383" man="1"/>
    <brk id="11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7"/>
  <sheetViews>
    <sheetView topLeftCell="A148" zoomScaleNormal="100" workbookViewId="0">
      <selection activeCell="A170" sqref="A170"/>
    </sheetView>
  </sheetViews>
  <sheetFormatPr baseColWidth="10" defaultColWidth="11.44140625" defaultRowHeight="13.8" x14ac:dyDescent="0.25"/>
  <cols>
    <col min="1" max="1" width="70.6640625" style="373" customWidth="1"/>
    <col min="2" max="2" width="6" style="373" customWidth="1"/>
    <col min="3" max="3" width="10.6640625" style="373" customWidth="1"/>
    <col min="4" max="4" width="13.44140625" style="373" customWidth="1"/>
    <col min="5" max="5" width="10.6640625" style="373" customWidth="1"/>
    <col min="6" max="6" width="12.6640625" style="373" customWidth="1"/>
    <col min="7" max="7" width="10.33203125" style="373" customWidth="1"/>
    <col min="8" max="8" width="6.6640625" style="373" hidden="1" customWidth="1"/>
    <col min="9" max="11" width="11.44140625" style="373"/>
    <col min="12" max="12" width="17.6640625" style="373" customWidth="1"/>
    <col min="13" max="13" width="22.6640625" style="373" customWidth="1"/>
    <col min="14" max="16384" width="11.44140625" style="373"/>
  </cols>
  <sheetData>
    <row r="2" spans="1:10" x14ac:dyDescent="0.25">
      <c r="E2" s="804"/>
      <c r="F2" s="804"/>
      <c r="G2" s="804"/>
    </row>
    <row r="3" spans="1:10" s="831" customFormat="1" x14ac:dyDescent="0.25">
      <c r="A3" s="827" t="s">
        <v>253</v>
      </c>
      <c r="B3" s="827"/>
      <c r="C3" s="828"/>
      <c r="D3" s="829"/>
      <c r="E3" s="710"/>
      <c r="F3" s="830"/>
      <c r="G3" s="830"/>
      <c r="H3" s="829"/>
    </row>
    <row r="4" spans="1:10" s="831" customFormat="1" x14ac:dyDescent="0.25">
      <c r="A4" s="827" t="s">
        <v>500</v>
      </c>
      <c r="B4" s="827"/>
      <c r="C4" s="828"/>
      <c r="D4" s="829"/>
      <c r="E4" s="830"/>
      <c r="F4" s="830"/>
      <c r="G4" s="830"/>
      <c r="H4" s="829"/>
    </row>
    <row r="5" spans="1:10" s="831" customFormat="1" x14ac:dyDescent="0.25">
      <c r="A5" s="646" t="s">
        <v>496</v>
      </c>
      <c r="B5" s="646"/>
      <c r="C5" s="829"/>
      <c r="D5" s="829"/>
      <c r="E5" s="829"/>
      <c r="F5" s="829"/>
      <c r="G5" s="829"/>
      <c r="H5" s="829"/>
    </row>
    <row r="6" spans="1:10" s="831" customFormat="1" ht="14.4" thickBot="1" x14ac:dyDescent="0.3">
      <c r="A6" s="829"/>
      <c r="B6" s="829"/>
      <c r="C6" s="829"/>
      <c r="D6" s="829"/>
      <c r="E6" s="829"/>
      <c r="F6" s="829"/>
      <c r="G6" s="829"/>
      <c r="H6" s="829"/>
    </row>
    <row r="7" spans="1:10" x14ac:dyDescent="0.25">
      <c r="A7" s="832" t="s">
        <v>2</v>
      </c>
      <c r="B7" s="832"/>
      <c r="C7" s="727" t="s">
        <v>254</v>
      </c>
      <c r="D7" s="733"/>
      <c r="E7" s="727" t="s">
        <v>255</v>
      </c>
      <c r="F7" s="733"/>
      <c r="G7" s="833" t="s">
        <v>20</v>
      </c>
    </row>
    <row r="8" spans="1:10" ht="14.4" thickBot="1" x14ac:dyDescent="0.3">
      <c r="A8" s="1420"/>
      <c r="B8" s="1420"/>
      <c r="C8" s="735" t="s">
        <v>15</v>
      </c>
      <c r="D8" s="736" t="s">
        <v>16</v>
      </c>
      <c r="E8" s="735" t="s">
        <v>15</v>
      </c>
      <c r="F8" s="736" t="s">
        <v>16</v>
      </c>
      <c r="G8" s="834" t="s">
        <v>17</v>
      </c>
    </row>
    <row r="9" spans="1:10" x14ac:dyDescent="0.25">
      <c r="A9" s="835" t="s">
        <v>387</v>
      </c>
      <c r="B9" s="836" t="s">
        <v>40</v>
      </c>
      <c r="C9" s="808">
        <v>118</v>
      </c>
      <c r="D9" s="837">
        <f t="shared" ref="D9" si="0">SUM(C9)*100/(G9)</f>
        <v>89.393939393939391</v>
      </c>
      <c r="E9" s="803">
        <v>14</v>
      </c>
      <c r="F9" s="837">
        <f>SUM(E9)*100/(G9)</f>
        <v>10.606060606060606</v>
      </c>
      <c r="G9" s="838">
        <f t="shared" ref="G9:G19" si="1">C9+E9</f>
        <v>132</v>
      </c>
      <c r="J9" s="804"/>
    </row>
    <row r="10" spans="1:10" x14ac:dyDescent="0.25">
      <c r="A10" s="835" t="s">
        <v>30</v>
      </c>
      <c r="B10" s="836" t="s">
        <v>40</v>
      </c>
      <c r="C10" s="808">
        <v>98</v>
      </c>
      <c r="D10" s="837">
        <f>SUM(C10)*100/(G10)</f>
        <v>95.145631067961162</v>
      </c>
      <c r="E10" s="803">
        <v>5</v>
      </c>
      <c r="F10" s="837">
        <f t="shared" ref="F10:F69" si="2">SUM(E10)*100/(G10)</f>
        <v>4.8543689320388346</v>
      </c>
      <c r="G10" s="838">
        <f t="shared" si="1"/>
        <v>103</v>
      </c>
      <c r="J10" s="804"/>
    </row>
    <row r="11" spans="1:10" x14ac:dyDescent="0.25">
      <c r="A11" s="835" t="s">
        <v>150</v>
      </c>
      <c r="B11" s="836" t="s">
        <v>40</v>
      </c>
      <c r="C11" s="808">
        <v>198</v>
      </c>
      <c r="D11" s="837">
        <f>SUM(C11)*100/(G11)</f>
        <v>90</v>
      </c>
      <c r="E11" s="803">
        <v>22</v>
      </c>
      <c r="F11" s="837">
        <f>SUM(E11)*100/(G11)</f>
        <v>10</v>
      </c>
      <c r="G11" s="838">
        <f t="shared" si="1"/>
        <v>220</v>
      </c>
      <c r="J11" s="804"/>
    </row>
    <row r="12" spans="1:10" x14ac:dyDescent="0.25">
      <c r="A12" s="835" t="s">
        <v>216</v>
      </c>
      <c r="B12" s="836" t="s">
        <v>40</v>
      </c>
      <c r="C12" s="808">
        <v>23</v>
      </c>
      <c r="D12" s="837">
        <f t="shared" ref="D12:D13" si="3">SUM(C12)*100/(G12)</f>
        <v>100</v>
      </c>
      <c r="E12" s="803">
        <v>0</v>
      </c>
      <c r="F12" s="837">
        <f t="shared" si="2"/>
        <v>0</v>
      </c>
      <c r="G12" s="838">
        <f t="shared" si="1"/>
        <v>23</v>
      </c>
      <c r="J12" s="804"/>
    </row>
    <row r="13" spans="1:10" x14ac:dyDescent="0.25">
      <c r="A13" s="835" t="s">
        <v>170</v>
      </c>
      <c r="B13" s="836" t="s">
        <v>40</v>
      </c>
      <c r="C13" s="808">
        <v>9</v>
      </c>
      <c r="D13" s="837">
        <f t="shared" si="3"/>
        <v>100</v>
      </c>
      <c r="E13" s="803">
        <v>0</v>
      </c>
      <c r="F13" s="837">
        <f t="shared" si="2"/>
        <v>0</v>
      </c>
      <c r="G13" s="838">
        <f t="shared" si="1"/>
        <v>9</v>
      </c>
      <c r="J13" s="804"/>
    </row>
    <row r="14" spans="1:10" x14ac:dyDescent="0.25">
      <c r="A14" s="839" t="s">
        <v>160</v>
      </c>
      <c r="B14" s="836" t="s">
        <v>40</v>
      </c>
      <c r="C14" s="808">
        <v>205</v>
      </c>
      <c r="D14" s="837">
        <f t="shared" ref="D14:D19" si="4">SUM(C14)*100/(G14)</f>
        <v>97.156398104265406</v>
      </c>
      <c r="E14" s="803">
        <v>6</v>
      </c>
      <c r="F14" s="837">
        <f t="shared" si="2"/>
        <v>2.8436018957345972</v>
      </c>
      <c r="G14" s="838">
        <f t="shared" si="1"/>
        <v>211</v>
      </c>
      <c r="J14" s="804"/>
    </row>
    <row r="15" spans="1:10" x14ac:dyDescent="0.25">
      <c r="A15" s="839" t="s">
        <v>191</v>
      </c>
      <c r="B15" s="836" t="s">
        <v>41</v>
      </c>
      <c r="C15" s="808">
        <v>18</v>
      </c>
      <c r="D15" s="837">
        <f t="shared" si="4"/>
        <v>90</v>
      </c>
      <c r="E15" s="803">
        <v>2</v>
      </c>
      <c r="F15" s="837">
        <f t="shared" si="2"/>
        <v>10</v>
      </c>
      <c r="G15" s="838">
        <f t="shared" si="1"/>
        <v>20</v>
      </c>
      <c r="J15" s="804"/>
    </row>
    <row r="16" spans="1:10" x14ac:dyDescent="0.25">
      <c r="A16" s="839" t="s">
        <v>192</v>
      </c>
      <c r="B16" s="836" t="s">
        <v>41</v>
      </c>
      <c r="C16" s="808">
        <v>80</v>
      </c>
      <c r="D16" s="837">
        <f t="shared" si="4"/>
        <v>90.909090909090907</v>
      </c>
      <c r="E16" s="803">
        <v>8</v>
      </c>
      <c r="F16" s="837">
        <f t="shared" si="2"/>
        <v>9.0909090909090917</v>
      </c>
      <c r="G16" s="838">
        <f t="shared" si="1"/>
        <v>88</v>
      </c>
      <c r="J16" s="804"/>
    </row>
    <row r="17" spans="1:11" x14ac:dyDescent="0.25">
      <c r="A17" s="839" t="s">
        <v>359</v>
      </c>
      <c r="B17" s="836" t="s">
        <v>41</v>
      </c>
      <c r="C17" s="808">
        <v>201</v>
      </c>
      <c r="D17" s="837">
        <f t="shared" si="4"/>
        <v>88.546255506607935</v>
      </c>
      <c r="E17" s="803">
        <v>26</v>
      </c>
      <c r="F17" s="837">
        <f t="shared" si="2"/>
        <v>11.453744493392071</v>
      </c>
      <c r="G17" s="838">
        <f t="shared" si="1"/>
        <v>227</v>
      </c>
      <c r="J17" s="804"/>
    </row>
    <row r="18" spans="1:11" x14ac:dyDescent="0.25">
      <c r="A18" s="839" t="s">
        <v>174</v>
      </c>
      <c r="B18" s="836" t="s">
        <v>41</v>
      </c>
      <c r="C18" s="808">
        <v>107</v>
      </c>
      <c r="D18" s="837">
        <f t="shared" si="4"/>
        <v>89.915966386554615</v>
      </c>
      <c r="E18" s="803">
        <v>12</v>
      </c>
      <c r="F18" s="837">
        <f t="shared" si="2"/>
        <v>10.084033613445378</v>
      </c>
      <c r="G18" s="838">
        <f t="shared" si="1"/>
        <v>119</v>
      </c>
      <c r="J18" s="804"/>
    </row>
    <row r="19" spans="1:11" x14ac:dyDescent="0.25">
      <c r="A19" s="839" t="s">
        <v>152</v>
      </c>
      <c r="B19" s="836" t="s">
        <v>41</v>
      </c>
      <c r="C19" s="808">
        <v>3</v>
      </c>
      <c r="D19" s="837">
        <f t="shared" si="4"/>
        <v>100</v>
      </c>
      <c r="E19" s="803">
        <v>0</v>
      </c>
      <c r="F19" s="837">
        <f t="shared" si="2"/>
        <v>0</v>
      </c>
      <c r="G19" s="838">
        <f t="shared" si="1"/>
        <v>3</v>
      </c>
      <c r="J19" s="804"/>
    </row>
    <row r="20" spans="1:11" x14ac:dyDescent="0.25">
      <c r="A20" s="742" t="s">
        <v>112</v>
      </c>
      <c r="B20" s="743"/>
      <c r="C20" s="744">
        <f>SUM(C9:C19)</f>
        <v>1060</v>
      </c>
      <c r="D20" s="773">
        <f t="shared" ref="D20:D61" si="5">SUM(C20)*100/(G20)</f>
        <v>91.774891774891771</v>
      </c>
      <c r="E20" s="745">
        <f>SUM(E9:E19)</f>
        <v>95</v>
      </c>
      <c r="F20" s="773">
        <f t="shared" si="2"/>
        <v>8.2251082251082259</v>
      </c>
      <c r="G20" s="840">
        <f>SUM(G9:G19)</f>
        <v>1155</v>
      </c>
      <c r="J20" s="804"/>
    </row>
    <row r="21" spans="1:11" x14ac:dyDescent="0.25">
      <c r="A21" s="399" t="s">
        <v>38</v>
      </c>
      <c r="B21" s="355" t="s">
        <v>40</v>
      </c>
      <c r="C21" s="808">
        <v>90</v>
      </c>
      <c r="D21" s="841">
        <f t="shared" si="5"/>
        <v>81.081081081081081</v>
      </c>
      <c r="E21" s="801">
        <v>21</v>
      </c>
      <c r="F21" s="841">
        <f t="shared" si="2"/>
        <v>18.918918918918919</v>
      </c>
      <c r="G21" s="842">
        <f>C21+E21</f>
        <v>111</v>
      </c>
      <c r="J21" s="804"/>
    </row>
    <row r="22" spans="1:11" x14ac:dyDescent="0.25">
      <c r="A22" s="399" t="s">
        <v>514</v>
      </c>
      <c r="B22" s="355" t="s">
        <v>40</v>
      </c>
      <c r="C22" s="808">
        <v>1</v>
      </c>
      <c r="D22" s="841">
        <f t="shared" ref="D22" si="6">SUM(C22)*100/(G22)</f>
        <v>100</v>
      </c>
      <c r="E22" s="801">
        <v>0</v>
      </c>
      <c r="F22" s="841">
        <f t="shared" si="2"/>
        <v>0</v>
      </c>
      <c r="G22" s="842">
        <f t="shared" ref="G22:G34" si="7">C22+E22</f>
        <v>1</v>
      </c>
      <c r="J22" s="804"/>
    </row>
    <row r="23" spans="1:11" x14ac:dyDescent="0.25">
      <c r="A23" s="399" t="s">
        <v>92</v>
      </c>
      <c r="B23" s="355" t="s">
        <v>40</v>
      </c>
      <c r="C23" s="808">
        <v>25</v>
      </c>
      <c r="D23" s="841">
        <f t="shared" si="5"/>
        <v>80.645161290322577</v>
      </c>
      <c r="E23" s="801">
        <v>6</v>
      </c>
      <c r="F23" s="841">
        <f t="shared" ref="F23:F26" si="8">SUM(E23)*100/(G23)</f>
        <v>19.35483870967742</v>
      </c>
      <c r="G23" s="842">
        <f t="shared" si="7"/>
        <v>31</v>
      </c>
      <c r="J23" s="804"/>
    </row>
    <row r="24" spans="1:11" x14ac:dyDescent="0.25">
      <c r="A24" s="399" t="s">
        <v>201</v>
      </c>
      <c r="B24" s="355" t="s">
        <v>41</v>
      </c>
      <c r="C24" s="808">
        <v>14</v>
      </c>
      <c r="D24" s="841">
        <f t="shared" si="5"/>
        <v>82.352941176470594</v>
      </c>
      <c r="E24" s="801">
        <v>3</v>
      </c>
      <c r="F24" s="841">
        <f t="shared" si="8"/>
        <v>17.647058823529413</v>
      </c>
      <c r="G24" s="842">
        <f t="shared" si="7"/>
        <v>17</v>
      </c>
      <c r="J24" s="804"/>
    </row>
    <row r="25" spans="1:11" x14ac:dyDescent="0.25">
      <c r="A25" s="399" t="s">
        <v>202</v>
      </c>
      <c r="B25" s="355" t="s">
        <v>41</v>
      </c>
      <c r="C25" s="808">
        <v>17</v>
      </c>
      <c r="D25" s="841">
        <f t="shared" ref="D25" si="9">SUM(C25)*100/(G25)</f>
        <v>80.952380952380949</v>
      </c>
      <c r="E25" s="801">
        <v>4</v>
      </c>
      <c r="F25" s="841">
        <f t="shared" si="8"/>
        <v>19.047619047619047</v>
      </c>
      <c r="G25" s="842">
        <f t="shared" si="7"/>
        <v>21</v>
      </c>
      <c r="J25" s="804"/>
    </row>
    <row r="26" spans="1:11" x14ac:dyDescent="0.25">
      <c r="A26" s="399" t="s">
        <v>124</v>
      </c>
      <c r="B26" s="355" t="s">
        <v>40</v>
      </c>
      <c r="C26" s="808">
        <v>16</v>
      </c>
      <c r="D26" s="841">
        <f t="shared" si="5"/>
        <v>80</v>
      </c>
      <c r="E26" s="801">
        <v>4</v>
      </c>
      <c r="F26" s="841">
        <f t="shared" si="8"/>
        <v>20</v>
      </c>
      <c r="G26" s="842">
        <f t="shared" si="7"/>
        <v>20</v>
      </c>
      <c r="J26" s="804"/>
    </row>
    <row r="27" spans="1:11" s="527" customFormat="1" x14ac:dyDescent="0.25">
      <c r="A27" s="480" t="s">
        <v>548</v>
      </c>
      <c r="B27" s="472" t="s">
        <v>40</v>
      </c>
      <c r="C27" s="815"/>
      <c r="D27" s="770">
        <f t="shared" ref="D27" si="10">SUM(C27)*100/(G27)</f>
        <v>0</v>
      </c>
      <c r="E27" s="631"/>
      <c r="F27" s="770">
        <f t="shared" ref="F27" si="11">SUM(E27)*100/(G27)</f>
        <v>0</v>
      </c>
      <c r="G27" s="1439">
        <v>10</v>
      </c>
      <c r="J27" s="816"/>
    </row>
    <row r="28" spans="1:11" x14ac:dyDescent="0.25">
      <c r="A28" s="399" t="s">
        <v>24</v>
      </c>
      <c r="B28" s="355" t="s">
        <v>40</v>
      </c>
      <c r="C28" s="808">
        <v>35</v>
      </c>
      <c r="D28" s="841">
        <f t="shared" si="5"/>
        <v>66.037735849056602</v>
      </c>
      <c r="E28" s="801">
        <v>18</v>
      </c>
      <c r="F28" s="841">
        <f t="shared" si="2"/>
        <v>33.962264150943398</v>
      </c>
      <c r="G28" s="842">
        <f t="shared" si="7"/>
        <v>53</v>
      </c>
      <c r="J28" s="804"/>
    </row>
    <row r="29" spans="1:11" x14ac:dyDescent="0.25">
      <c r="A29" s="399" t="s">
        <v>95</v>
      </c>
      <c r="B29" s="355" t="s">
        <v>40</v>
      </c>
      <c r="C29" s="815">
        <v>53</v>
      </c>
      <c r="D29" s="770">
        <f t="shared" si="5"/>
        <v>82.8125</v>
      </c>
      <c r="E29" s="631">
        <v>11</v>
      </c>
      <c r="F29" s="770">
        <f>SUM(E29)*100/(G29)</f>
        <v>17.1875</v>
      </c>
      <c r="G29" s="1439">
        <f t="shared" si="7"/>
        <v>64</v>
      </c>
      <c r="J29" s="816"/>
      <c r="K29" s="816"/>
    </row>
    <row r="30" spans="1:11" x14ac:dyDescent="0.25">
      <c r="A30" s="549" t="s">
        <v>408</v>
      </c>
      <c r="B30" s="333" t="s">
        <v>41</v>
      </c>
      <c r="C30" s="815">
        <v>1</v>
      </c>
      <c r="D30" s="770">
        <f t="shared" ref="D30" si="12">SUM(C30)*100/(G30)</f>
        <v>100</v>
      </c>
      <c r="E30" s="631">
        <v>0</v>
      </c>
      <c r="F30" s="770">
        <f>SUM(E30)*100/(G30)</f>
        <v>0</v>
      </c>
      <c r="G30" s="740">
        <f>C30+E30</f>
        <v>1</v>
      </c>
      <c r="J30" s="804"/>
    </row>
    <row r="31" spans="1:11" x14ac:dyDescent="0.25">
      <c r="A31" s="399" t="s">
        <v>133</v>
      </c>
      <c r="B31" s="355" t="s">
        <v>40</v>
      </c>
      <c r="C31" s="815">
        <v>45</v>
      </c>
      <c r="D31" s="770">
        <f t="shared" si="5"/>
        <v>93.75</v>
      </c>
      <c r="E31" s="631">
        <v>3</v>
      </c>
      <c r="F31" s="770">
        <f>SUM(E31)*100/(G31)</f>
        <v>6.25</v>
      </c>
      <c r="G31" s="1439">
        <f t="shared" si="7"/>
        <v>48</v>
      </c>
      <c r="J31" s="816"/>
      <c r="K31" s="816"/>
    </row>
    <row r="32" spans="1:11" s="527" customFormat="1" x14ac:dyDescent="0.25">
      <c r="A32" s="399" t="s">
        <v>26</v>
      </c>
      <c r="B32" s="355" t="s">
        <v>40</v>
      </c>
      <c r="C32" s="808">
        <v>190</v>
      </c>
      <c r="D32" s="841">
        <f t="shared" si="5"/>
        <v>97.9381443298969</v>
      </c>
      <c r="E32" s="801">
        <v>4</v>
      </c>
      <c r="F32" s="841">
        <f t="shared" si="2"/>
        <v>2.0618556701030926</v>
      </c>
      <c r="G32" s="842">
        <f t="shared" si="7"/>
        <v>194</v>
      </c>
      <c r="J32" s="816"/>
      <c r="K32" s="816"/>
    </row>
    <row r="33" spans="1:11" x14ac:dyDescent="0.25">
      <c r="A33" s="399" t="s">
        <v>26</v>
      </c>
      <c r="B33" s="355" t="s">
        <v>41</v>
      </c>
      <c r="C33" s="808">
        <v>147</v>
      </c>
      <c r="D33" s="841">
        <f t="shared" si="5"/>
        <v>96.71052631578948</v>
      </c>
      <c r="E33" s="801">
        <v>5</v>
      </c>
      <c r="F33" s="841">
        <f>SUM(E33)*100/(G33)</f>
        <v>3.2894736842105261</v>
      </c>
      <c r="G33" s="842">
        <f t="shared" si="7"/>
        <v>152</v>
      </c>
      <c r="J33" s="806"/>
      <c r="K33" s="816"/>
    </row>
    <row r="34" spans="1:11" x14ac:dyDescent="0.25">
      <c r="A34" s="399" t="s">
        <v>32</v>
      </c>
      <c r="B34" s="355" t="s">
        <v>40</v>
      </c>
      <c r="C34" s="808">
        <v>67</v>
      </c>
      <c r="D34" s="841">
        <f t="shared" si="5"/>
        <v>93.055555555555557</v>
      </c>
      <c r="E34" s="801">
        <v>5</v>
      </c>
      <c r="F34" s="841">
        <f>SUM(E34)*100/(G34)</f>
        <v>6.9444444444444446</v>
      </c>
      <c r="G34" s="842">
        <f t="shared" si="7"/>
        <v>72</v>
      </c>
      <c r="J34" s="806"/>
      <c r="K34" s="816"/>
    </row>
    <row r="35" spans="1:11" s="804" customFormat="1" ht="14.4" thickBot="1" x14ac:dyDescent="0.3">
      <c r="A35" s="843" t="s">
        <v>50</v>
      </c>
      <c r="B35" s="844"/>
      <c r="C35" s="845">
        <f>SUM(C21:C34)</f>
        <v>701</v>
      </c>
      <c r="D35" s="846">
        <f t="shared" si="5"/>
        <v>88.176100628930811</v>
      </c>
      <c r="E35" s="847">
        <f>SUM(E21:E34)</f>
        <v>84</v>
      </c>
      <c r="F35" s="846">
        <f t="shared" si="2"/>
        <v>10.566037735849056</v>
      </c>
      <c r="G35" s="848">
        <f>SUM(G21:G34)</f>
        <v>795</v>
      </c>
      <c r="J35" s="816"/>
      <c r="K35" s="816"/>
    </row>
    <row r="36" spans="1:11" ht="14.4" thickBot="1" x14ac:dyDescent="0.3">
      <c r="A36" s="516" t="s">
        <v>34</v>
      </c>
      <c r="B36" s="826"/>
      <c r="C36" s="849">
        <f>SUM(C35,C20)</f>
        <v>1761</v>
      </c>
      <c r="D36" s="850">
        <f t="shared" si="5"/>
        <v>90.307692307692307</v>
      </c>
      <c r="E36" s="849">
        <f>SUM(E20,E35)</f>
        <v>179</v>
      </c>
      <c r="F36" s="850">
        <f t="shared" si="2"/>
        <v>9.1794871794871788</v>
      </c>
      <c r="G36" s="1176">
        <f>SUM(G20,G35)</f>
        <v>1950</v>
      </c>
      <c r="J36" s="804"/>
    </row>
    <row r="37" spans="1:11" x14ac:dyDescent="0.25">
      <c r="A37" s="549" t="s">
        <v>408</v>
      </c>
      <c r="B37" s="861" t="s">
        <v>41</v>
      </c>
      <c r="C37" s="815">
        <v>1</v>
      </c>
      <c r="D37" s="770">
        <f t="shared" ref="D37" si="13">SUM(C37)*100/(G37)</f>
        <v>100</v>
      </c>
      <c r="E37" s="631">
        <v>0</v>
      </c>
      <c r="F37" s="770">
        <f>SUM(E37)*100/(G37)</f>
        <v>0</v>
      </c>
      <c r="G37" s="740">
        <f>C37+E37</f>
        <v>1</v>
      </c>
      <c r="J37" s="804"/>
    </row>
    <row r="38" spans="1:11" x14ac:dyDescent="0.25">
      <c r="A38" s="549" t="s">
        <v>173</v>
      </c>
      <c r="B38" s="348" t="s">
        <v>40</v>
      </c>
      <c r="C38" s="808">
        <v>62</v>
      </c>
      <c r="D38" s="841">
        <v>93.45794392523365</v>
      </c>
      <c r="E38" s="801">
        <v>7</v>
      </c>
      <c r="F38" s="841">
        <v>6.5420560747663554</v>
      </c>
      <c r="G38" s="740">
        <f>C38+E38</f>
        <v>69</v>
      </c>
      <c r="J38" s="804"/>
    </row>
    <row r="39" spans="1:11" x14ac:dyDescent="0.25">
      <c r="A39" s="355" t="s">
        <v>388</v>
      </c>
      <c r="B39" s="355" t="s">
        <v>40</v>
      </c>
      <c r="C39" s="808">
        <v>36</v>
      </c>
      <c r="D39" s="841">
        <f t="shared" ref="D39" si="14">SUM(C39)*100/(G39)</f>
        <v>90</v>
      </c>
      <c r="E39" s="801">
        <v>4</v>
      </c>
      <c r="F39" s="841">
        <f>SUM(E39)*100/(G39)</f>
        <v>10</v>
      </c>
      <c r="G39" s="740">
        <f t="shared" ref="G39:G51" si="15">C39+E39</f>
        <v>40</v>
      </c>
      <c r="J39" s="804"/>
    </row>
    <row r="40" spans="1:11" x14ac:dyDescent="0.25">
      <c r="A40" s="355" t="s">
        <v>134</v>
      </c>
      <c r="B40" s="355" t="s">
        <v>40</v>
      </c>
      <c r="C40" s="808">
        <v>106</v>
      </c>
      <c r="D40" s="841">
        <f t="shared" si="5"/>
        <v>55.208333333333336</v>
      </c>
      <c r="E40" s="801">
        <v>86</v>
      </c>
      <c r="F40" s="841">
        <f>SUM(E40)*100/(G40)</f>
        <v>44.791666666666664</v>
      </c>
      <c r="G40" s="740">
        <f t="shared" si="15"/>
        <v>192</v>
      </c>
      <c r="J40" s="804"/>
    </row>
    <row r="41" spans="1:11" x14ac:dyDescent="0.25">
      <c r="A41" s="355" t="s">
        <v>198</v>
      </c>
      <c r="B41" s="355" t="s">
        <v>41</v>
      </c>
      <c r="C41" s="808">
        <v>17</v>
      </c>
      <c r="D41" s="841">
        <f t="shared" ref="D41" si="16">SUM(C41)*100/(G41)</f>
        <v>85</v>
      </c>
      <c r="E41" s="801">
        <v>3</v>
      </c>
      <c r="F41" s="841">
        <f t="shared" ref="F41:F42" si="17">SUM(E41)*100/(G41)</f>
        <v>15</v>
      </c>
      <c r="G41" s="740">
        <f t="shared" si="15"/>
        <v>20</v>
      </c>
      <c r="J41" s="804"/>
    </row>
    <row r="42" spans="1:11" x14ac:dyDescent="0.25">
      <c r="A42" s="355" t="s">
        <v>166</v>
      </c>
      <c r="B42" s="355" t="s">
        <v>40</v>
      </c>
      <c r="C42" s="808">
        <v>2</v>
      </c>
      <c r="D42" s="841">
        <f t="shared" ref="D42:D43" si="18">SUM(C42)*100/(G42)</f>
        <v>100</v>
      </c>
      <c r="E42" s="801">
        <v>0</v>
      </c>
      <c r="F42" s="841">
        <f t="shared" si="17"/>
        <v>0</v>
      </c>
      <c r="G42" s="740">
        <f t="shared" si="15"/>
        <v>2</v>
      </c>
      <c r="J42" s="804"/>
    </row>
    <row r="43" spans="1:11" s="527" customFormat="1" x14ac:dyDescent="0.25">
      <c r="A43" s="355" t="s">
        <v>389</v>
      </c>
      <c r="B43" s="355" t="s">
        <v>40</v>
      </c>
      <c r="C43" s="808">
        <v>15</v>
      </c>
      <c r="D43" s="841">
        <f t="shared" si="18"/>
        <v>93.75</v>
      </c>
      <c r="E43" s="801">
        <v>1</v>
      </c>
      <c r="F43" s="841">
        <f t="shared" ref="F43" si="19">SUM(E43)*100/(G43)</f>
        <v>6.25</v>
      </c>
      <c r="G43" s="740">
        <f t="shared" si="15"/>
        <v>16</v>
      </c>
      <c r="J43" s="816"/>
    </row>
    <row r="44" spans="1:11" s="527" customFormat="1" x14ac:dyDescent="0.25">
      <c r="A44" s="355" t="s">
        <v>141</v>
      </c>
      <c r="B44" s="355" t="s">
        <v>40</v>
      </c>
      <c r="C44" s="808">
        <v>70</v>
      </c>
      <c r="D44" s="841">
        <f t="shared" si="5"/>
        <v>88.607594936708864</v>
      </c>
      <c r="E44" s="801">
        <v>9</v>
      </c>
      <c r="F44" s="841">
        <f t="shared" si="2"/>
        <v>11.39240506329114</v>
      </c>
      <c r="G44" s="740">
        <f t="shared" si="15"/>
        <v>79</v>
      </c>
      <c r="J44" s="816"/>
    </row>
    <row r="45" spans="1:11" x14ac:dyDescent="0.25">
      <c r="A45" s="365" t="s">
        <v>390</v>
      </c>
      <c r="B45" s="500" t="s">
        <v>41</v>
      </c>
      <c r="C45" s="808">
        <v>7</v>
      </c>
      <c r="D45" s="841">
        <f t="shared" ref="D45:D46" si="20">SUM(C45)*100/(G45)</f>
        <v>100</v>
      </c>
      <c r="E45" s="801">
        <v>0</v>
      </c>
      <c r="F45" s="841">
        <f t="shared" si="2"/>
        <v>0</v>
      </c>
      <c r="G45" s="740">
        <f t="shared" si="15"/>
        <v>7</v>
      </c>
      <c r="J45" s="804"/>
    </row>
    <row r="46" spans="1:11" x14ac:dyDescent="0.25">
      <c r="A46" s="365" t="s">
        <v>391</v>
      </c>
      <c r="B46" s="500" t="s">
        <v>41</v>
      </c>
      <c r="C46" s="808">
        <v>6</v>
      </c>
      <c r="D46" s="841">
        <f t="shared" si="20"/>
        <v>100</v>
      </c>
      <c r="E46" s="801">
        <v>0</v>
      </c>
      <c r="F46" s="841">
        <f>SUM(E46)*100/(G46)</f>
        <v>0</v>
      </c>
      <c r="G46" s="740">
        <f t="shared" si="15"/>
        <v>6</v>
      </c>
      <c r="J46" s="804"/>
    </row>
    <row r="47" spans="1:11" x14ac:dyDescent="0.25">
      <c r="A47" s="399" t="s">
        <v>31</v>
      </c>
      <c r="B47" s="355" t="s">
        <v>40</v>
      </c>
      <c r="C47" s="808">
        <v>213</v>
      </c>
      <c r="D47" s="841">
        <f t="shared" si="5"/>
        <v>94.666666666666671</v>
      </c>
      <c r="E47" s="801">
        <v>12</v>
      </c>
      <c r="F47" s="841">
        <f>SUM(E47)*100/(G47)</f>
        <v>5.333333333333333</v>
      </c>
      <c r="G47" s="740">
        <f t="shared" si="15"/>
        <v>225</v>
      </c>
      <c r="J47" s="804"/>
    </row>
    <row r="48" spans="1:11" x14ac:dyDescent="0.25">
      <c r="A48" s="399" t="s">
        <v>189</v>
      </c>
      <c r="B48" s="355" t="s">
        <v>41</v>
      </c>
      <c r="C48" s="808">
        <v>4</v>
      </c>
      <c r="D48" s="841">
        <f t="shared" si="5"/>
        <v>100</v>
      </c>
      <c r="E48" s="801">
        <v>0</v>
      </c>
      <c r="F48" s="841">
        <f t="shared" ref="F48:F51" si="21">SUM(E48)*100/(G48)</f>
        <v>0</v>
      </c>
      <c r="G48" s="740">
        <f t="shared" si="15"/>
        <v>4</v>
      </c>
      <c r="J48" s="804"/>
    </row>
    <row r="49" spans="1:10" x14ac:dyDescent="0.25">
      <c r="A49" s="399" t="s">
        <v>190</v>
      </c>
      <c r="B49" s="355" t="s">
        <v>41</v>
      </c>
      <c r="C49" s="808">
        <v>3</v>
      </c>
      <c r="D49" s="841">
        <f t="shared" si="5"/>
        <v>100</v>
      </c>
      <c r="E49" s="801">
        <v>0</v>
      </c>
      <c r="F49" s="841">
        <f>SUM(E49)*100/(G49)</f>
        <v>0</v>
      </c>
      <c r="G49" s="740">
        <f t="shared" si="15"/>
        <v>3</v>
      </c>
      <c r="J49" s="804"/>
    </row>
    <row r="50" spans="1:10" x14ac:dyDescent="0.25">
      <c r="A50" s="365" t="s">
        <v>147</v>
      </c>
      <c r="B50" s="355" t="s">
        <v>41</v>
      </c>
      <c r="C50" s="808">
        <v>47</v>
      </c>
      <c r="D50" s="841">
        <f t="shared" si="5"/>
        <v>92.156862745098039</v>
      </c>
      <c r="E50" s="801">
        <v>4</v>
      </c>
      <c r="F50" s="841">
        <f t="shared" si="21"/>
        <v>7.8431372549019605</v>
      </c>
      <c r="G50" s="740">
        <f t="shared" si="15"/>
        <v>51</v>
      </c>
      <c r="J50" s="804"/>
    </row>
    <row r="51" spans="1:10" x14ac:dyDescent="0.25">
      <c r="A51" s="365" t="s">
        <v>148</v>
      </c>
      <c r="B51" s="355" t="s">
        <v>41</v>
      </c>
      <c r="C51" s="808">
        <v>38</v>
      </c>
      <c r="D51" s="841">
        <f t="shared" si="5"/>
        <v>95</v>
      </c>
      <c r="E51" s="801">
        <v>2</v>
      </c>
      <c r="F51" s="841">
        <f t="shared" si="21"/>
        <v>5</v>
      </c>
      <c r="G51" s="740">
        <f t="shared" si="15"/>
        <v>40</v>
      </c>
      <c r="J51" s="804"/>
    </row>
    <row r="52" spans="1:10" x14ac:dyDescent="0.25">
      <c r="A52" s="742" t="s">
        <v>93</v>
      </c>
      <c r="B52" s="743"/>
      <c r="C52" s="744">
        <f>SUM(C37:C51)</f>
        <v>627</v>
      </c>
      <c r="D52" s="773">
        <f t="shared" si="5"/>
        <v>83.046357615894038</v>
      </c>
      <c r="E52" s="745">
        <f>SUM(E37:E51)</f>
        <v>128</v>
      </c>
      <c r="F52" s="773">
        <f t="shared" si="2"/>
        <v>16.953642384105962</v>
      </c>
      <c r="G52" s="746">
        <f>SUM(G37:G51)</f>
        <v>755</v>
      </c>
      <c r="J52" s="804"/>
    </row>
    <row r="53" spans="1:10" x14ac:dyDescent="0.25">
      <c r="A53" s="1423" t="s">
        <v>357</v>
      </c>
      <c r="B53" s="755" t="s">
        <v>40</v>
      </c>
      <c r="C53" s="815">
        <v>59</v>
      </c>
      <c r="D53" s="770">
        <f t="shared" si="5"/>
        <v>83.098591549295776</v>
      </c>
      <c r="E53" s="631">
        <v>12</v>
      </c>
      <c r="F53" s="770">
        <f t="shared" si="2"/>
        <v>16.901408450704224</v>
      </c>
      <c r="G53" s="852">
        <f>C53+E53</f>
        <v>71</v>
      </c>
      <c r="J53" s="804"/>
    </row>
    <row r="54" spans="1:10" x14ac:dyDescent="0.25">
      <c r="A54" s="1423" t="s">
        <v>181</v>
      </c>
      <c r="B54" s="472" t="s">
        <v>40</v>
      </c>
      <c r="C54" s="815">
        <v>5</v>
      </c>
      <c r="D54" s="770">
        <f t="shared" ref="D54" si="22">SUM(C54)*100/(G54)</f>
        <v>45.454545454545453</v>
      </c>
      <c r="E54" s="631">
        <v>6</v>
      </c>
      <c r="F54" s="770">
        <f t="shared" si="2"/>
        <v>54.545454545454547</v>
      </c>
      <c r="G54" s="852">
        <f>C54+E54</f>
        <v>11</v>
      </c>
      <c r="J54" s="804"/>
    </row>
    <row r="55" spans="1:10" x14ac:dyDescent="0.25">
      <c r="A55" s="1423" t="s">
        <v>182</v>
      </c>
      <c r="B55" s="472" t="s">
        <v>40</v>
      </c>
      <c r="C55" s="815">
        <v>11</v>
      </c>
      <c r="D55" s="770">
        <f t="shared" si="5"/>
        <v>68.75</v>
      </c>
      <c r="E55" s="631">
        <v>5</v>
      </c>
      <c r="F55" s="770">
        <f t="shared" si="2"/>
        <v>31.25</v>
      </c>
      <c r="G55" s="852">
        <f t="shared" ref="G55:G67" si="23">C55+E55</f>
        <v>16</v>
      </c>
      <c r="J55" s="804"/>
    </row>
    <row r="56" spans="1:10" x14ac:dyDescent="0.25">
      <c r="A56" s="1423" t="s">
        <v>358</v>
      </c>
      <c r="B56" s="472" t="s">
        <v>40</v>
      </c>
      <c r="C56" s="815">
        <v>159</v>
      </c>
      <c r="D56" s="770">
        <f t="shared" ref="D56" si="24">SUM(C56)*100/(G56)</f>
        <v>79.104477611940297</v>
      </c>
      <c r="E56" s="631">
        <v>42</v>
      </c>
      <c r="F56" s="770">
        <f>SUM(E56)*100/(G56)</f>
        <v>20.895522388059703</v>
      </c>
      <c r="G56" s="852">
        <f t="shared" si="23"/>
        <v>201</v>
      </c>
      <c r="J56" s="804"/>
    </row>
    <row r="57" spans="1:10" x14ac:dyDescent="0.25">
      <c r="A57" s="1423" t="s">
        <v>122</v>
      </c>
      <c r="B57" s="472" t="s">
        <v>40</v>
      </c>
      <c r="C57" s="815">
        <v>124</v>
      </c>
      <c r="D57" s="770">
        <f t="shared" si="5"/>
        <v>76.073619631901835</v>
      </c>
      <c r="E57" s="631">
        <v>39</v>
      </c>
      <c r="F57" s="770">
        <f>SUM(E57)*100/(G57)</f>
        <v>23.926380368098158</v>
      </c>
      <c r="G57" s="852">
        <f t="shared" si="23"/>
        <v>163</v>
      </c>
      <c r="J57" s="804"/>
    </row>
    <row r="58" spans="1:10" x14ac:dyDescent="0.25">
      <c r="A58" s="399" t="s">
        <v>361</v>
      </c>
      <c r="B58" s="355" t="s">
        <v>41</v>
      </c>
      <c r="C58" s="808">
        <v>30</v>
      </c>
      <c r="D58" s="841">
        <f t="shared" ref="D58" si="25">SUM(C58)*100/(G58)</f>
        <v>41.095890410958901</v>
      </c>
      <c r="E58" s="801">
        <v>43</v>
      </c>
      <c r="F58" s="841">
        <f>SUM(E58)*100/(G58)</f>
        <v>58.904109589041099</v>
      </c>
      <c r="G58" s="852">
        <f t="shared" si="23"/>
        <v>73</v>
      </c>
    </row>
    <row r="59" spans="1:10" x14ac:dyDescent="0.25">
      <c r="A59" s="399" t="s">
        <v>123</v>
      </c>
      <c r="B59" s="355" t="s">
        <v>40</v>
      </c>
      <c r="C59" s="808">
        <v>214</v>
      </c>
      <c r="D59" s="841">
        <f t="shared" si="5"/>
        <v>81.992337164750964</v>
      </c>
      <c r="E59" s="801">
        <v>47</v>
      </c>
      <c r="F59" s="841">
        <f t="shared" si="2"/>
        <v>18.007662835249043</v>
      </c>
      <c r="G59" s="852">
        <f t="shared" si="23"/>
        <v>261</v>
      </c>
      <c r="J59" s="804"/>
    </row>
    <row r="60" spans="1:10" x14ac:dyDescent="0.25">
      <c r="A60" s="399" t="s">
        <v>25</v>
      </c>
      <c r="B60" s="355" t="s">
        <v>41</v>
      </c>
      <c r="C60" s="808">
        <v>51</v>
      </c>
      <c r="D60" s="841">
        <f t="shared" si="5"/>
        <v>91.071428571428569</v>
      </c>
      <c r="E60" s="801">
        <v>5</v>
      </c>
      <c r="F60" s="841">
        <f>SUM(E60)*100/(G60)</f>
        <v>8.9285714285714288</v>
      </c>
      <c r="G60" s="852">
        <f t="shared" si="23"/>
        <v>56</v>
      </c>
    </row>
    <row r="61" spans="1:10" x14ac:dyDescent="0.25">
      <c r="A61" s="399" t="s">
        <v>188</v>
      </c>
      <c r="B61" s="355" t="s">
        <v>40</v>
      </c>
      <c r="C61" s="808">
        <v>46</v>
      </c>
      <c r="D61" s="841">
        <f t="shared" si="5"/>
        <v>97.872340425531917</v>
      </c>
      <c r="E61" s="801">
        <v>1</v>
      </c>
      <c r="F61" s="841">
        <f>SUM(E61)*100/(G61)</f>
        <v>2.1276595744680851</v>
      </c>
      <c r="G61" s="852">
        <f t="shared" si="23"/>
        <v>47</v>
      </c>
    </row>
    <row r="62" spans="1:10" x14ac:dyDescent="0.25">
      <c r="A62" s="399" t="s">
        <v>392</v>
      </c>
      <c r="B62" s="355" t="s">
        <v>40</v>
      </c>
      <c r="C62" s="808">
        <v>4</v>
      </c>
      <c r="D62" s="841">
        <f t="shared" ref="D62" si="26">SUM(C62)*100/(G62)</f>
        <v>100</v>
      </c>
      <c r="E62" s="801">
        <v>0</v>
      </c>
      <c r="F62" s="841">
        <f>SUM(E62)*100/(G62)</f>
        <v>0</v>
      </c>
      <c r="G62" s="852">
        <f t="shared" si="23"/>
        <v>4</v>
      </c>
    </row>
    <row r="63" spans="1:10" x14ac:dyDescent="0.25">
      <c r="A63" s="365" t="s">
        <v>121</v>
      </c>
      <c r="B63" s="355" t="s">
        <v>40</v>
      </c>
      <c r="C63" s="808">
        <v>88</v>
      </c>
      <c r="D63" s="841">
        <f t="shared" ref="D63:D115" si="27">SUM(C63)*100/(G63)</f>
        <v>97.777777777777771</v>
      </c>
      <c r="E63" s="801">
        <v>2</v>
      </c>
      <c r="F63" s="841">
        <f t="shared" si="2"/>
        <v>2.2222222222222223</v>
      </c>
      <c r="G63" s="852">
        <f t="shared" si="23"/>
        <v>90</v>
      </c>
    </row>
    <row r="64" spans="1:10" x14ac:dyDescent="0.25">
      <c r="A64" s="399" t="s">
        <v>129</v>
      </c>
      <c r="B64" s="355" t="s">
        <v>40</v>
      </c>
      <c r="C64" s="808">
        <v>103</v>
      </c>
      <c r="D64" s="841">
        <f t="shared" si="27"/>
        <v>91.964285714285708</v>
      </c>
      <c r="E64" s="801">
        <v>9</v>
      </c>
      <c r="F64" s="841">
        <f t="shared" si="2"/>
        <v>8.0357142857142865</v>
      </c>
      <c r="G64" s="852">
        <f t="shared" si="23"/>
        <v>112</v>
      </c>
    </row>
    <row r="65" spans="1:11" x14ac:dyDescent="0.25">
      <c r="A65" s="409" t="s">
        <v>106</v>
      </c>
      <c r="B65" s="355" t="s">
        <v>40</v>
      </c>
      <c r="C65" s="808">
        <v>271</v>
      </c>
      <c r="D65" s="841">
        <f t="shared" si="27"/>
        <v>93.448275862068968</v>
      </c>
      <c r="E65" s="801">
        <v>19</v>
      </c>
      <c r="F65" s="841">
        <f t="shared" si="2"/>
        <v>6.5517241379310347</v>
      </c>
      <c r="G65" s="852">
        <f t="shared" si="23"/>
        <v>290</v>
      </c>
    </row>
    <row r="66" spans="1:11" x14ac:dyDescent="0.25">
      <c r="A66" s="409" t="s">
        <v>183</v>
      </c>
      <c r="B66" s="355" t="s">
        <v>40</v>
      </c>
      <c r="C66" s="808">
        <v>38</v>
      </c>
      <c r="D66" s="841">
        <f t="shared" si="27"/>
        <v>97.435897435897431</v>
      </c>
      <c r="E66" s="801">
        <v>1</v>
      </c>
      <c r="F66" s="841">
        <f t="shared" si="2"/>
        <v>2.5641025641025643</v>
      </c>
      <c r="G66" s="852">
        <f t="shared" si="23"/>
        <v>39</v>
      </c>
    </row>
    <row r="67" spans="1:11" x14ac:dyDescent="0.25">
      <c r="A67" s="399" t="s">
        <v>145</v>
      </c>
      <c r="B67" s="355" t="s">
        <v>40</v>
      </c>
      <c r="C67" s="808">
        <v>4</v>
      </c>
      <c r="D67" s="841">
        <f t="shared" si="27"/>
        <v>100</v>
      </c>
      <c r="E67" s="801">
        <v>0</v>
      </c>
      <c r="F67" s="841">
        <f t="shared" si="2"/>
        <v>0</v>
      </c>
      <c r="G67" s="852">
        <f t="shared" si="23"/>
        <v>4</v>
      </c>
    </row>
    <row r="68" spans="1:11" x14ac:dyDescent="0.25">
      <c r="A68" s="742" t="s">
        <v>113</v>
      </c>
      <c r="B68" s="743"/>
      <c r="C68" s="744">
        <f>SUM(C53:C67)</f>
        <v>1207</v>
      </c>
      <c r="D68" s="773">
        <f t="shared" si="27"/>
        <v>83.936022253129352</v>
      </c>
      <c r="E68" s="745">
        <f>SUM(E53:E67)</f>
        <v>231</v>
      </c>
      <c r="F68" s="773">
        <f t="shared" si="2"/>
        <v>16.063977746870652</v>
      </c>
      <c r="G68" s="746">
        <f>SUM(G53:G67)</f>
        <v>1438</v>
      </c>
    </row>
    <row r="69" spans="1:11" x14ac:dyDescent="0.25">
      <c r="A69" s="853" t="s">
        <v>23</v>
      </c>
      <c r="B69" s="854"/>
      <c r="C69" s="855">
        <f>SUM(C68,C52)</f>
        <v>1834</v>
      </c>
      <c r="D69" s="856">
        <f t="shared" si="27"/>
        <v>83.629730962152308</v>
      </c>
      <c r="E69" s="857">
        <f>SUM(E52,E68)</f>
        <v>359</v>
      </c>
      <c r="F69" s="856">
        <f t="shared" si="2"/>
        <v>16.370269037847699</v>
      </c>
      <c r="G69" s="858">
        <f>SUM(G52,G68)</f>
        <v>2193</v>
      </c>
    </row>
    <row r="70" spans="1:11" x14ac:dyDescent="0.25">
      <c r="A70" s="805"/>
      <c r="B70" s="805"/>
      <c r="C70" s="645"/>
      <c r="D70" s="859"/>
      <c r="E70" s="645"/>
      <c r="F70" s="859"/>
      <c r="G70" s="645"/>
    </row>
    <row r="71" spans="1:11" x14ac:dyDescent="0.25">
      <c r="A71" s="1812" t="s">
        <v>345</v>
      </c>
      <c r="B71" s="1812"/>
      <c r="C71" s="1812"/>
      <c r="D71" s="1812"/>
      <c r="E71" s="1812"/>
      <c r="F71" s="1812"/>
      <c r="G71" s="1812"/>
    </row>
    <row r="72" spans="1:11" x14ac:dyDescent="0.25">
      <c r="A72" s="827" t="s">
        <v>253</v>
      </c>
      <c r="B72" s="805"/>
      <c r="C72" s="645"/>
      <c r="D72" s="859"/>
      <c r="E72" s="645"/>
      <c r="F72" s="859"/>
      <c r="G72" s="645"/>
    </row>
    <row r="73" spans="1:11" x14ac:dyDescent="0.25">
      <c r="A73" s="827" t="s">
        <v>501</v>
      </c>
      <c r="B73" s="805"/>
      <c r="C73" s="645"/>
      <c r="D73" s="859"/>
      <c r="E73" s="645"/>
      <c r="F73" s="859"/>
      <c r="G73" s="645"/>
    </row>
    <row r="74" spans="1:11" ht="14.4" thickBot="1" x14ac:dyDescent="0.3">
      <c r="A74" s="805"/>
      <c r="B74" s="805"/>
      <c r="C74" s="645"/>
      <c r="D74" s="859"/>
      <c r="E74" s="645"/>
      <c r="F74" s="859"/>
      <c r="G74" s="645"/>
    </row>
    <row r="75" spans="1:11" x14ac:dyDescent="0.25">
      <c r="A75" s="832" t="s">
        <v>2</v>
      </c>
      <c r="B75" s="832"/>
      <c r="C75" s="727" t="s">
        <v>254</v>
      </c>
      <c r="D75" s="733"/>
      <c r="E75" s="727" t="s">
        <v>255</v>
      </c>
      <c r="F75" s="733"/>
      <c r="G75" s="833" t="s">
        <v>20</v>
      </c>
    </row>
    <row r="76" spans="1:11" ht="14.4" thickBot="1" x14ac:dyDescent="0.3">
      <c r="A76" s="1420"/>
      <c r="B76" s="1420"/>
      <c r="C76" s="735" t="s">
        <v>15</v>
      </c>
      <c r="D76" s="736" t="s">
        <v>16</v>
      </c>
      <c r="E76" s="735" t="s">
        <v>15</v>
      </c>
      <c r="F76" s="736" t="s">
        <v>16</v>
      </c>
      <c r="G76" s="834" t="s">
        <v>17</v>
      </c>
    </row>
    <row r="77" spans="1:11" x14ac:dyDescent="0.25">
      <c r="A77" s="860" t="s">
        <v>363</v>
      </c>
      <c r="B77" s="861" t="s">
        <v>41</v>
      </c>
      <c r="C77" s="1450">
        <v>2</v>
      </c>
      <c r="D77" s="770">
        <f t="shared" ref="D77:D83" si="28">SUM(C77)*100/(G77)</f>
        <v>66.666666666666671</v>
      </c>
      <c r="E77" s="766">
        <v>1</v>
      </c>
      <c r="F77" s="770">
        <f t="shared" ref="F77:F82" si="29">SUM(E77)*100/(G77)</f>
        <v>33.333333333333336</v>
      </c>
      <c r="G77" s="1451">
        <f t="shared" ref="G77:G115" si="30">C77+E77</f>
        <v>3</v>
      </c>
    </row>
    <row r="78" spans="1:11" x14ac:dyDescent="0.25">
      <c r="A78" s="396" t="s">
        <v>393</v>
      </c>
      <c r="B78" s="333" t="s">
        <v>40</v>
      </c>
      <c r="C78" s="807">
        <v>28</v>
      </c>
      <c r="D78" s="841">
        <f t="shared" si="28"/>
        <v>100</v>
      </c>
      <c r="E78" s="812">
        <v>0</v>
      </c>
      <c r="F78" s="841">
        <f t="shared" si="29"/>
        <v>0</v>
      </c>
      <c r="G78" s="863">
        <f t="shared" si="30"/>
        <v>28</v>
      </c>
      <c r="J78" s="816"/>
      <c r="K78" s="816"/>
    </row>
    <row r="79" spans="1:11" x14ac:dyDescent="0.25">
      <c r="A79" s="399" t="s">
        <v>394</v>
      </c>
      <c r="B79" s="355" t="s">
        <v>40</v>
      </c>
      <c r="C79" s="808">
        <v>25</v>
      </c>
      <c r="D79" s="841">
        <f t="shared" si="28"/>
        <v>96.15384615384616</v>
      </c>
      <c r="E79" s="801">
        <v>1</v>
      </c>
      <c r="F79" s="841">
        <f t="shared" si="29"/>
        <v>3.8461538461538463</v>
      </c>
      <c r="G79" s="863">
        <f t="shared" si="30"/>
        <v>26</v>
      </c>
    </row>
    <row r="80" spans="1:11" x14ac:dyDescent="0.25">
      <c r="A80" s="396" t="s">
        <v>6</v>
      </c>
      <c r="B80" s="333" t="s">
        <v>40</v>
      </c>
      <c r="C80" s="807">
        <v>75</v>
      </c>
      <c r="D80" s="841">
        <f t="shared" si="28"/>
        <v>92.592592592592595</v>
      </c>
      <c r="E80" s="812">
        <v>6</v>
      </c>
      <c r="F80" s="841">
        <f t="shared" si="29"/>
        <v>7.4074074074074074</v>
      </c>
      <c r="G80" s="863">
        <f t="shared" si="30"/>
        <v>81</v>
      </c>
      <c r="J80" s="816"/>
      <c r="K80" s="816"/>
    </row>
    <row r="81" spans="1:11" x14ac:dyDescent="0.25">
      <c r="A81" s="396" t="s">
        <v>527</v>
      </c>
      <c r="B81" s="333" t="s">
        <v>40</v>
      </c>
      <c r="C81" s="807">
        <v>15</v>
      </c>
      <c r="D81" s="841">
        <f t="shared" si="28"/>
        <v>88.235294117647058</v>
      </c>
      <c r="E81" s="812">
        <v>2</v>
      </c>
      <c r="F81" s="841">
        <f t="shared" si="29"/>
        <v>11.764705882352942</v>
      </c>
      <c r="G81" s="863">
        <f t="shared" si="30"/>
        <v>17</v>
      </c>
      <c r="J81" s="816"/>
      <c r="K81" s="816"/>
    </row>
    <row r="82" spans="1:11" x14ac:dyDescent="0.25">
      <c r="A82" s="399" t="s">
        <v>184</v>
      </c>
      <c r="B82" s="355" t="s">
        <v>41</v>
      </c>
      <c r="C82" s="808">
        <v>38</v>
      </c>
      <c r="D82" s="841">
        <f t="shared" si="28"/>
        <v>97.435897435897431</v>
      </c>
      <c r="E82" s="801">
        <v>1</v>
      </c>
      <c r="F82" s="841">
        <f t="shared" si="29"/>
        <v>2.5641025641025643</v>
      </c>
      <c r="G82" s="863">
        <f t="shared" si="30"/>
        <v>39</v>
      </c>
    </row>
    <row r="83" spans="1:11" x14ac:dyDescent="0.25">
      <c r="A83" s="399" t="s">
        <v>169</v>
      </c>
      <c r="B83" s="348" t="s">
        <v>41</v>
      </c>
      <c r="C83" s="808">
        <v>21</v>
      </c>
      <c r="D83" s="841">
        <f t="shared" si="28"/>
        <v>95.454545454545453</v>
      </c>
      <c r="E83" s="801">
        <v>1</v>
      </c>
      <c r="F83" s="841">
        <f t="shared" ref="F83:F86" si="31">SUM(E83)*100/(G83)</f>
        <v>4.5454545454545459</v>
      </c>
      <c r="G83" s="863">
        <f t="shared" si="30"/>
        <v>22</v>
      </c>
    </row>
    <row r="84" spans="1:11" x14ac:dyDescent="0.25">
      <c r="A84" s="399" t="s">
        <v>252</v>
      </c>
      <c r="B84" s="348" t="s">
        <v>40</v>
      </c>
      <c r="C84" s="808">
        <v>15</v>
      </c>
      <c r="D84" s="841">
        <f>SUM(C84)*100/(G84)</f>
        <v>88.235294117647058</v>
      </c>
      <c r="E84" s="801">
        <v>2</v>
      </c>
      <c r="F84" s="841">
        <f t="shared" si="31"/>
        <v>11.764705882352942</v>
      </c>
      <c r="G84" s="863">
        <f t="shared" si="30"/>
        <v>17</v>
      </c>
    </row>
    <row r="85" spans="1:11" ht="15" customHeight="1" x14ac:dyDescent="0.25">
      <c r="A85" s="399" t="s">
        <v>368</v>
      </c>
      <c r="B85" s="348" t="s">
        <v>41</v>
      </c>
      <c r="C85" s="808">
        <v>76</v>
      </c>
      <c r="D85" s="841">
        <f t="shared" ref="D85" si="32">SUM(C85)*100/(G85)</f>
        <v>90.476190476190482</v>
      </c>
      <c r="E85" s="801">
        <v>8</v>
      </c>
      <c r="F85" s="841">
        <f t="shared" si="31"/>
        <v>9.5238095238095237</v>
      </c>
      <c r="G85" s="863">
        <f t="shared" si="30"/>
        <v>84</v>
      </c>
    </row>
    <row r="86" spans="1:11" ht="15" customHeight="1" x14ac:dyDescent="0.25">
      <c r="A86" s="409" t="s">
        <v>154</v>
      </c>
      <c r="B86" s="348" t="s">
        <v>40</v>
      </c>
      <c r="C86" s="808">
        <v>238</v>
      </c>
      <c r="D86" s="841">
        <f t="shared" si="27"/>
        <v>89.811320754716988</v>
      </c>
      <c r="E86" s="801">
        <v>27</v>
      </c>
      <c r="F86" s="841">
        <f t="shared" si="31"/>
        <v>10.188679245283019</v>
      </c>
      <c r="G86" s="863">
        <f t="shared" si="30"/>
        <v>265</v>
      </c>
    </row>
    <row r="87" spans="1:11" ht="15" customHeight="1" x14ac:dyDescent="0.25">
      <c r="A87" s="409" t="s">
        <v>395</v>
      </c>
      <c r="B87" s="348" t="s">
        <v>40</v>
      </c>
      <c r="C87" s="808">
        <v>38</v>
      </c>
      <c r="D87" s="841">
        <f t="shared" ref="D87" si="33">SUM(C87)*100/(G87)</f>
        <v>100</v>
      </c>
      <c r="E87" s="801">
        <v>0</v>
      </c>
      <c r="F87" s="841">
        <f t="shared" ref="F87" si="34">SUM(E87)*100/(G87)</f>
        <v>0</v>
      </c>
      <c r="G87" s="863">
        <f t="shared" si="30"/>
        <v>38</v>
      </c>
    </row>
    <row r="88" spans="1:11" ht="15" customHeight="1" x14ac:dyDescent="0.25">
      <c r="A88" s="409" t="s">
        <v>140</v>
      </c>
      <c r="B88" s="348" t="s">
        <v>40</v>
      </c>
      <c r="C88" s="808">
        <v>14</v>
      </c>
      <c r="D88" s="841">
        <f t="shared" si="27"/>
        <v>82.352941176470594</v>
      </c>
      <c r="E88" s="801">
        <v>3</v>
      </c>
      <c r="F88" s="841">
        <f>SUM(E88)*100/(G88)</f>
        <v>17.647058823529413</v>
      </c>
      <c r="G88" s="863">
        <f t="shared" si="30"/>
        <v>17</v>
      </c>
    </row>
    <row r="89" spans="1:11" ht="15" customHeight="1" x14ac:dyDescent="0.25">
      <c r="A89" s="399" t="s">
        <v>4</v>
      </c>
      <c r="B89" s="355" t="s">
        <v>40</v>
      </c>
      <c r="C89" s="808">
        <v>148</v>
      </c>
      <c r="D89" s="841">
        <f t="shared" si="27"/>
        <v>96.103896103896105</v>
      </c>
      <c r="E89" s="801">
        <v>6</v>
      </c>
      <c r="F89" s="841">
        <f t="shared" ref="F89:F164" si="35">SUM(E89)*100/(G89)</f>
        <v>3.8961038961038961</v>
      </c>
      <c r="G89" s="863">
        <f t="shared" si="30"/>
        <v>154</v>
      </c>
    </row>
    <row r="90" spans="1:11" ht="15" customHeight="1" x14ac:dyDescent="0.25">
      <c r="A90" s="399" t="s">
        <v>528</v>
      </c>
      <c r="B90" s="355" t="s">
        <v>40</v>
      </c>
      <c r="C90" s="808">
        <v>7</v>
      </c>
      <c r="D90" s="841">
        <f t="shared" ref="D90" si="36">SUM(C90)*100/(G90)</f>
        <v>100</v>
      </c>
      <c r="E90" s="801">
        <v>0</v>
      </c>
      <c r="F90" s="841">
        <f t="shared" ref="F90" si="37">SUM(E90)*100/(G90)</f>
        <v>0</v>
      </c>
      <c r="G90" s="863">
        <f t="shared" si="30"/>
        <v>7</v>
      </c>
    </row>
    <row r="91" spans="1:11" x14ac:dyDescent="0.25">
      <c r="A91" s="399" t="s">
        <v>197</v>
      </c>
      <c r="B91" s="355" t="s">
        <v>41</v>
      </c>
      <c r="C91" s="808">
        <v>56</v>
      </c>
      <c r="D91" s="841">
        <f t="shared" si="27"/>
        <v>90.322580645161295</v>
      </c>
      <c r="E91" s="801">
        <v>6</v>
      </c>
      <c r="F91" s="841">
        <f>SUM(E91)*100/(G91)</f>
        <v>9.67741935483871</v>
      </c>
      <c r="G91" s="863">
        <f t="shared" si="30"/>
        <v>62</v>
      </c>
    </row>
    <row r="92" spans="1:11" x14ac:dyDescent="0.25">
      <c r="A92" s="399" t="s">
        <v>33</v>
      </c>
      <c r="B92" s="355" t="s">
        <v>40</v>
      </c>
      <c r="C92" s="808">
        <v>192</v>
      </c>
      <c r="D92" s="841">
        <f t="shared" si="27"/>
        <v>94.581280788177338</v>
      </c>
      <c r="E92" s="801">
        <v>11</v>
      </c>
      <c r="F92" s="841">
        <f t="shared" si="35"/>
        <v>5.4187192118226601</v>
      </c>
      <c r="G92" s="863">
        <f t="shared" si="30"/>
        <v>203</v>
      </c>
    </row>
    <row r="93" spans="1:11" x14ac:dyDescent="0.25">
      <c r="A93" s="399" t="s">
        <v>396</v>
      </c>
      <c r="B93" s="355" t="s">
        <v>40</v>
      </c>
      <c r="C93" s="808">
        <v>55</v>
      </c>
      <c r="D93" s="841">
        <f t="shared" ref="D93" si="38">SUM(C93)*100/(G93)</f>
        <v>94.827586206896555</v>
      </c>
      <c r="E93" s="801">
        <v>3</v>
      </c>
      <c r="F93" s="841">
        <f t="shared" ref="F93" si="39">SUM(E93)*100/(G93)</f>
        <v>5.1724137931034484</v>
      </c>
      <c r="G93" s="863">
        <f t="shared" si="30"/>
        <v>58</v>
      </c>
    </row>
    <row r="94" spans="1:11" x14ac:dyDescent="0.25">
      <c r="A94" s="399" t="s">
        <v>33</v>
      </c>
      <c r="B94" s="355" t="s">
        <v>41</v>
      </c>
      <c r="C94" s="808">
        <v>1</v>
      </c>
      <c r="D94" s="841">
        <f>SUM(C94)*100/(G94)</f>
        <v>100</v>
      </c>
      <c r="E94" s="801">
        <v>0</v>
      </c>
      <c r="F94" s="841">
        <f>SUM(E94)*100/(G94)</f>
        <v>0</v>
      </c>
      <c r="G94" s="863">
        <f>C94+E94</f>
        <v>1</v>
      </c>
    </row>
    <row r="95" spans="1:11" x14ac:dyDescent="0.25">
      <c r="A95" s="399" t="s">
        <v>203</v>
      </c>
      <c r="B95" s="355" t="s">
        <v>40</v>
      </c>
      <c r="C95" s="808">
        <v>247</v>
      </c>
      <c r="D95" s="841">
        <f t="shared" si="27"/>
        <v>96.862745098039213</v>
      </c>
      <c r="E95" s="801">
        <v>8</v>
      </c>
      <c r="F95" s="841">
        <f t="shared" si="35"/>
        <v>3.1372549019607843</v>
      </c>
      <c r="G95" s="863">
        <f t="shared" si="30"/>
        <v>255</v>
      </c>
    </row>
    <row r="96" spans="1:11" x14ac:dyDescent="0.25">
      <c r="A96" s="409" t="s">
        <v>410</v>
      </c>
      <c r="B96" s="355" t="s">
        <v>41</v>
      </c>
      <c r="C96" s="808">
        <v>2</v>
      </c>
      <c r="D96" s="841">
        <f t="shared" si="27"/>
        <v>100</v>
      </c>
      <c r="E96" s="801">
        <v>0</v>
      </c>
      <c r="F96" s="841">
        <f t="shared" si="35"/>
        <v>0</v>
      </c>
      <c r="G96" s="863">
        <f t="shared" si="30"/>
        <v>2</v>
      </c>
    </row>
    <row r="97" spans="1:19" x14ac:dyDescent="0.25">
      <c r="A97" s="409" t="s">
        <v>397</v>
      </c>
      <c r="B97" s="355" t="s">
        <v>41</v>
      </c>
      <c r="C97" s="808">
        <v>35</v>
      </c>
      <c r="D97" s="841">
        <f t="shared" ref="D97" si="40">SUM(C97)*100/(G97)</f>
        <v>97.222222222222229</v>
      </c>
      <c r="E97" s="801">
        <v>1</v>
      </c>
      <c r="F97" s="841">
        <f t="shared" ref="F97" si="41">SUM(E97)*100/(G97)</f>
        <v>2.7777777777777777</v>
      </c>
      <c r="G97" s="863">
        <f t="shared" si="30"/>
        <v>36</v>
      </c>
    </row>
    <row r="98" spans="1:19" x14ac:dyDescent="0.25">
      <c r="A98" s="399" t="s">
        <v>251</v>
      </c>
      <c r="B98" s="355" t="s">
        <v>40</v>
      </c>
      <c r="C98" s="808">
        <v>48</v>
      </c>
      <c r="D98" s="841">
        <f t="shared" si="27"/>
        <v>96</v>
      </c>
      <c r="E98" s="801">
        <v>2</v>
      </c>
      <c r="F98" s="841">
        <f t="shared" si="35"/>
        <v>4</v>
      </c>
      <c r="G98" s="863">
        <f t="shared" si="30"/>
        <v>50</v>
      </c>
    </row>
    <row r="99" spans="1:19" x14ac:dyDescent="0.25">
      <c r="A99" s="399" t="s">
        <v>398</v>
      </c>
      <c r="B99" s="355" t="s">
        <v>40</v>
      </c>
      <c r="C99" s="808">
        <v>91</v>
      </c>
      <c r="D99" s="841">
        <f t="shared" si="27"/>
        <v>94.791666666666671</v>
      </c>
      <c r="E99" s="801">
        <v>5</v>
      </c>
      <c r="F99" s="841">
        <f t="shared" si="35"/>
        <v>5.208333333333333</v>
      </c>
      <c r="G99" s="863">
        <f t="shared" si="30"/>
        <v>96</v>
      </c>
    </row>
    <row r="100" spans="1:19" x14ac:dyDescent="0.25">
      <c r="A100" s="399" t="s">
        <v>25</v>
      </c>
      <c r="B100" s="355" t="s">
        <v>40</v>
      </c>
      <c r="C100" s="808">
        <v>61</v>
      </c>
      <c r="D100" s="841">
        <f>SUM(C100)*100/(G100)</f>
        <v>95.3125</v>
      </c>
      <c r="E100" s="801">
        <v>3</v>
      </c>
      <c r="F100" s="841">
        <f>SUM(E100)*100/(G100)</f>
        <v>4.6875</v>
      </c>
      <c r="G100" s="863">
        <f t="shared" si="30"/>
        <v>64</v>
      </c>
    </row>
    <row r="101" spans="1:19" x14ac:dyDescent="0.25">
      <c r="A101" s="399" t="s">
        <v>399</v>
      </c>
      <c r="B101" s="355" t="s">
        <v>40</v>
      </c>
      <c r="C101" s="808">
        <v>12</v>
      </c>
      <c r="D101" s="841">
        <f>SUM(C101)*100/(G101)</f>
        <v>75</v>
      </c>
      <c r="E101" s="801">
        <v>4</v>
      </c>
      <c r="F101" s="841">
        <f>SUM(E101)*100/(G101)</f>
        <v>25</v>
      </c>
      <c r="G101" s="863">
        <f t="shared" si="30"/>
        <v>16</v>
      </c>
    </row>
    <row r="102" spans="1:19" x14ac:dyDescent="0.25">
      <c r="A102" s="399" t="s">
        <v>98</v>
      </c>
      <c r="B102" s="355" t="s">
        <v>40</v>
      </c>
      <c r="C102" s="808">
        <v>19</v>
      </c>
      <c r="D102" s="841">
        <f>SUM(C102)*100/(G102)</f>
        <v>95</v>
      </c>
      <c r="E102" s="801">
        <v>1</v>
      </c>
      <c r="F102" s="841">
        <f>SUM(E102)*100/(G102)</f>
        <v>5</v>
      </c>
      <c r="G102" s="863">
        <f t="shared" si="30"/>
        <v>20</v>
      </c>
      <c r="K102" s="864"/>
      <c r="L102" s="864"/>
      <c r="M102" s="864"/>
      <c r="N102" s="864"/>
      <c r="O102" s="865"/>
      <c r="P102" s="865"/>
      <c r="Q102" s="865"/>
      <c r="R102" s="865"/>
      <c r="S102" s="865"/>
    </row>
    <row r="103" spans="1:19" x14ac:dyDescent="0.25">
      <c r="A103" s="399" t="s">
        <v>96</v>
      </c>
      <c r="B103" s="355" t="s">
        <v>40</v>
      </c>
      <c r="C103" s="808">
        <v>3</v>
      </c>
      <c r="D103" s="841">
        <f t="shared" si="27"/>
        <v>100</v>
      </c>
      <c r="E103" s="801">
        <v>0</v>
      </c>
      <c r="F103" s="841">
        <f t="shared" si="35"/>
        <v>0</v>
      </c>
      <c r="G103" s="863">
        <f t="shared" si="30"/>
        <v>3</v>
      </c>
      <c r="K103" s="864"/>
      <c r="L103" s="864"/>
      <c r="M103" s="864"/>
      <c r="N103" s="864"/>
      <c r="O103" s="865"/>
      <c r="P103" s="865"/>
      <c r="Q103" s="865"/>
      <c r="R103" s="865"/>
      <c r="S103" s="865"/>
    </row>
    <row r="104" spans="1:19" x14ac:dyDescent="0.25">
      <c r="A104" s="399" t="s">
        <v>26</v>
      </c>
      <c r="B104" s="355" t="s">
        <v>41</v>
      </c>
      <c r="C104" s="808">
        <v>64</v>
      </c>
      <c r="D104" s="841">
        <f t="shared" si="27"/>
        <v>96.969696969696969</v>
      </c>
      <c r="E104" s="801">
        <v>2</v>
      </c>
      <c r="F104" s="841">
        <f>SUM(E104)*100/(G104)</f>
        <v>3.0303030303030303</v>
      </c>
      <c r="G104" s="863">
        <f t="shared" si="30"/>
        <v>66</v>
      </c>
      <c r="K104" s="864"/>
      <c r="L104" s="866" t="s">
        <v>254</v>
      </c>
      <c r="M104" s="866" t="s">
        <v>256</v>
      </c>
      <c r="N104" s="864"/>
      <c r="O104" s="865"/>
      <c r="P104" s="865"/>
      <c r="Q104" s="865"/>
      <c r="R104" s="865"/>
      <c r="S104" s="865"/>
    </row>
    <row r="105" spans="1:19" x14ac:dyDescent="0.25">
      <c r="A105" s="399" t="s">
        <v>207</v>
      </c>
      <c r="B105" s="355" t="s">
        <v>40</v>
      </c>
      <c r="C105" s="808">
        <v>147</v>
      </c>
      <c r="D105" s="841">
        <f t="shared" si="27"/>
        <v>95.454545454545453</v>
      </c>
      <c r="E105" s="801">
        <v>7</v>
      </c>
      <c r="F105" s="841">
        <f t="shared" ref="F105:F115" si="42">SUM(E105)*100/(G105)</f>
        <v>4.5454545454545459</v>
      </c>
      <c r="G105" s="863">
        <f t="shared" si="30"/>
        <v>154</v>
      </c>
      <c r="K105" s="864"/>
      <c r="L105" s="867">
        <f>D164</f>
        <v>82.189064123146665</v>
      </c>
      <c r="M105" s="867">
        <f>F164</f>
        <v>17.310416469921616</v>
      </c>
      <c r="N105" s="864"/>
      <c r="O105" s="865"/>
      <c r="P105" s="865"/>
      <c r="Q105" s="865"/>
      <c r="R105" s="865"/>
      <c r="S105" s="865"/>
    </row>
    <row r="106" spans="1:19" x14ac:dyDescent="0.25">
      <c r="A106" s="399" t="s">
        <v>206</v>
      </c>
      <c r="B106" s="355" t="s">
        <v>40</v>
      </c>
      <c r="C106" s="808">
        <v>368</v>
      </c>
      <c r="D106" s="841">
        <f t="shared" si="27"/>
        <v>95.833333333333329</v>
      </c>
      <c r="E106" s="801">
        <v>16</v>
      </c>
      <c r="F106" s="841">
        <f t="shared" si="42"/>
        <v>4.166666666666667</v>
      </c>
      <c r="G106" s="863">
        <f t="shared" si="30"/>
        <v>384</v>
      </c>
      <c r="K106" s="864"/>
      <c r="L106" s="867"/>
      <c r="M106" s="867"/>
      <c r="N106" s="864"/>
      <c r="O106" s="865"/>
      <c r="P106" s="865"/>
      <c r="Q106" s="865"/>
      <c r="R106" s="865"/>
      <c r="S106" s="865"/>
    </row>
    <row r="107" spans="1:19" x14ac:dyDescent="0.25">
      <c r="A107" s="399" t="s">
        <v>135</v>
      </c>
      <c r="B107" s="355" t="s">
        <v>40</v>
      </c>
      <c r="C107" s="808">
        <v>20</v>
      </c>
      <c r="D107" s="841">
        <f>SUM(C107)*100/(G107)</f>
        <v>83.333333333333329</v>
      </c>
      <c r="E107" s="801">
        <v>4</v>
      </c>
      <c r="F107" s="841">
        <f>SUM(E107)*100/(G107)</f>
        <v>16.666666666666668</v>
      </c>
      <c r="G107" s="863">
        <f t="shared" si="30"/>
        <v>24</v>
      </c>
      <c r="K107" s="864"/>
      <c r="L107" s="867"/>
      <c r="M107" s="867"/>
      <c r="N107" s="864"/>
      <c r="O107" s="865"/>
      <c r="P107" s="865"/>
      <c r="Q107" s="865"/>
      <c r="R107" s="865"/>
      <c r="S107" s="865"/>
    </row>
    <row r="108" spans="1:19" x14ac:dyDescent="0.25">
      <c r="A108" s="399" t="s">
        <v>247</v>
      </c>
      <c r="B108" s="355" t="s">
        <v>40</v>
      </c>
      <c r="C108" s="808">
        <v>2</v>
      </c>
      <c r="D108" s="841">
        <f t="shared" ref="D108:D109" si="43">SUM(C108)*100/(G108)</f>
        <v>100</v>
      </c>
      <c r="E108" s="801">
        <v>0</v>
      </c>
      <c r="F108" s="841">
        <f t="shared" ref="F108" si="44">SUM(E108)*100/(G108)</f>
        <v>0</v>
      </c>
      <c r="G108" s="863">
        <f t="shared" si="30"/>
        <v>2</v>
      </c>
      <c r="K108" s="864"/>
      <c r="L108" s="867"/>
      <c r="M108" s="867"/>
      <c r="N108" s="864"/>
      <c r="O108" s="865"/>
      <c r="P108" s="865"/>
      <c r="Q108" s="865"/>
      <c r="R108" s="865"/>
      <c r="S108" s="865"/>
    </row>
    <row r="109" spans="1:19" x14ac:dyDescent="0.25">
      <c r="A109" s="399" t="s">
        <v>116</v>
      </c>
      <c r="B109" s="355" t="s">
        <v>40</v>
      </c>
      <c r="C109" s="808">
        <v>3</v>
      </c>
      <c r="D109" s="841">
        <f t="shared" si="43"/>
        <v>100</v>
      </c>
      <c r="E109" s="801">
        <v>0</v>
      </c>
      <c r="F109" s="841">
        <f t="shared" si="42"/>
        <v>0</v>
      </c>
      <c r="G109" s="863">
        <f t="shared" si="30"/>
        <v>3</v>
      </c>
      <c r="K109" s="864"/>
      <c r="L109" s="867"/>
      <c r="M109" s="867"/>
      <c r="N109" s="864"/>
    </row>
    <row r="110" spans="1:19" x14ac:dyDescent="0.25">
      <c r="A110" s="399" t="s">
        <v>117</v>
      </c>
      <c r="B110" s="355" t="s">
        <v>40</v>
      </c>
      <c r="C110" s="808">
        <v>16</v>
      </c>
      <c r="D110" s="841">
        <f t="shared" si="27"/>
        <v>80</v>
      </c>
      <c r="E110" s="801">
        <v>4</v>
      </c>
      <c r="F110" s="841">
        <f t="shared" si="42"/>
        <v>20</v>
      </c>
      <c r="G110" s="863">
        <f t="shared" si="30"/>
        <v>20</v>
      </c>
      <c r="K110" s="864"/>
      <c r="L110" s="867"/>
      <c r="M110" s="867"/>
      <c r="N110" s="864"/>
    </row>
    <row r="111" spans="1:19" x14ac:dyDescent="0.25">
      <c r="A111" s="399" t="s">
        <v>118</v>
      </c>
      <c r="B111" s="355" t="s">
        <v>40</v>
      </c>
      <c r="C111" s="808">
        <v>171</v>
      </c>
      <c r="D111" s="841">
        <f t="shared" si="27"/>
        <v>97.159090909090907</v>
      </c>
      <c r="E111" s="801">
        <v>5</v>
      </c>
      <c r="F111" s="841">
        <f t="shared" si="42"/>
        <v>2.8409090909090908</v>
      </c>
      <c r="G111" s="863">
        <f t="shared" si="30"/>
        <v>176</v>
      </c>
      <c r="K111" s="864"/>
      <c r="L111" s="867"/>
      <c r="M111" s="867"/>
      <c r="N111" s="864"/>
    </row>
    <row r="112" spans="1:19" x14ac:dyDescent="0.25">
      <c r="A112" s="399" t="s">
        <v>185</v>
      </c>
      <c r="B112" s="355" t="s">
        <v>40</v>
      </c>
      <c r="C112" s="808">
        <v>25</v>
      </c>
      <c r="D112" s="841">
        <f t="shared" si="27"/>
        <v>43.859649122807021</v>
      </c>
      <c r="E112" s="801">
        <v>32</v>
      </c>
      <c r="F112" s="841">
        <f t="shared" si="42"/>
        <v>56.140350877192979</v>
      </c>
      <c r="G112" s="863">
        <f t="shared" si="30"/>
        <v>57</v>
      </c>
      <c r="K112" s="864"/>
      <c r="L112" s="867"/>
      <c r="M112" s="867"/>
      <c r="N112" s="864"/>
    </row>
    <row r="113" spans="1:14" x14ac:dyDescent="0.25">
      <c r="A113" s="399" t="s">
        <v>155</v>
      </c>
      <c r="B113" s="355" t="s">
        <v>40</v>
      </c>
      <c r="C113" s="808">
        <v>255</v>
      </c>
      <c r="D113" s="841">
        <f t="shared" si="27"/>
        <v>98.455598455598462</v>
      </c>
      <c r="E113" s="801">
        <v>4</v>
      </c>
      <c r="F113" s="841">
        <f t="shared" si="42"/>
        <v>1.5444015444015444</v>
      </c>
      <c r="G113" s="863">
        <f t="shared" si="30"/>
        <v>259</v>
      </c>
      <c r="K113" s="868"/>
      <c r="L113" s="869"/>
      <c r="M113" s="869"/>
      <c r="N113" s="868"/>
    </row>
    <row r="114" spans="1:14" x14ac:dyDescent="0.25">
      <c r="A114" s="399" t="s">
        <v>195</v>
      </c>
      <c r="B114" s="355" t="s">
        <v>40</v>
      </c>
      <c r="C114" s="808">
        <v>20</v>
      </c>
      <c r="D114" s="841">
        <f t="shared" si="27"/>
        <v>90.909090909090907</v>
      </c>
      <c r="E114" s="801">
        <v>2</v>
      </c>
      <c r="F114" s="841">
        <f t="shared" si="42"/>
        <v>9.0909090909090917</v>
      </c>
      <c r="G114" s="863">
        <f t="shared" si="30"/>
        <v>22</v>
      </c>
      <c r="L114" s="523"/>
      <c r="M114" s="523"/>
    </row>
    <row r="115" spans="1:14" ht="13.5" customHeight="1" x14ac:dyDescent="0.25">
      <c r="A115" s="399" t="s">
        <v>130</v>
      </c>
      <c r="B115" s="355" t="s">
        <v>40</v>
      </c>
      <c r="C115" s="808">
        <v>13</v>
      </c>
      <c r="D115" s="841">
        <f t="shared" si="27"/>
        <v>72.222222222222229</v>
      </c>
      <c r="E115" s="801">
        <v>5</v>
      </c>
      <c r="F115" s="841">
        <f t="shared" si="42"/>
        <v>27.777777777777779</v>
      </c>
      <c r="G115" s="863">
        <f t="shared" si="30"/>
        <v>18</v>
      </c>
      <c r="L115" s="523"/>
      <c r="M115" s="523"/>
    </row>
    <row r="116" spans="1:14" ht="14.4" thickBot="1" x14ac:dyDescent="0.3">
      <c r="A116" s="870" t="s">
        <v>114</v>
      </c>
      <c r="B116" s="844"/>
      <c r="C116" s="845">
        <f>SUM(C77:C115)</f>
        <v>2666</v>
      </c>
      <c r="D116" s="846">
        <f t="shared" ref="D116:D132" si="45">SUM(C116)*100/(G116)</f>
        <v>93.576693576693572</v>
      </c>
      <c r="E116" s="847">
        <f>SUM(E77:E115)</f>
        <v>183</v>
      </c>
      <c r="F116" s="846">
        <f t="shared" si="35"/>
        <v>6.423306423306423</v>
      </c>
      <c r="G116" s="848">
        <f>SUM(G77:G115)</f>
        <v>2849</v>
      </c>
      <c r="L116" s="523"/>
      <c r="M116" s="523"/>
    </row>
    <row r="117" spans="1:14" ht="14.4" thickBot="1" x14ac:dyDescent="0.3">
      <c r="A117" s="516" t="s">
        <v>27</v>
      </c>
      <c r="B117" s="517"/>
      <c r="C117" s="871">
        <f>SUM(C77:C115)</f>
        <v>2666</v>
      </c>
      <c r="D117" s="850">
        <f t="shared" si="45"/>
        <v>93.576693576693572</v>
      </c>
      <c r="E117" s="872">
        <f>SUM(E77:E115)</f>
        <v>183</v>
      </c>
      <c r="F117" s="850">
        <f t="shared" si="35"/>
        <v>6.423306423306423</v>
      </c>
      <c r="G117" s="873">
        <f>SUM(G116)</f>
        <v>2849</v>
      </c>
      <c r="L117" s="523"/>
      <c r="M117" s="523"/>
    </row>
    <row r="118" spans="1:14" x14ac:dyDescent="0.25">
      <c r="A118" s="445"/>
      <c r="B118" s="445"/>
      <c r="C118" s="1071"/>
      <c r="D118" s="1070"/>
      <c r="E118" s="1071"/>
      <c r="F118" s="1070"/>
      <c r="G118" s="1071"/>
    </row>
    <row r="119" spans="1:14" x14ac:dyDescent="0.25">
      <c r="A119" s="1812" t="s">
        <v>344</v>
      </c>
      <c r="B119" s="1812"/>
      <c r="C119" s="1812"/>
      <c r="D119" s="1812"/>
      <c r="E119" s="1812"/>
      <c r="F119" s="1812"/>
      <c r="G119" s="1812"/>
    </row>
    <row r="120" spans="1:14" x14ac:dyDescent="0.25">
      <c r="A120" s="1421"/>
      <c r="B120" s="1421"/>
      <c r="C120" s="1421"/>
      <c r="D120" s="1421"/>
      <c r="E120" s="1421"/>
      <c r="F120" s="1421"/>
      <c r="G120" s="1421"/>
      <c r="L120" s="796"/>
      <c r="M120" s="796"/>
    </row>
    <row r="121" spans="1:14" x14ac:dyDescent="0.25">
      <c r="A121" s="827" t="s">
        <v>253</v>
      </c>
      <c r="B121" s="805"/>
      <c r="C121" s="645"/>
      <c r="D121" s="859"/>
      <c r="E121" s="645"/>
      <c r="F121" s="859"/>
      <c r="G121" s="645"/>
      <c r="L121" s="796"/>
      <c r="M121" s="796"/>
    </row>
    <row r="122" spans="1:14" x14ac:dyDescent="0.25">
      <c r="A122" s="827" t="s">
        <v>500</v>
      </c>
      <c r="B122" s="805"/>
      <c r="C122" s="645"/>
      <c r="D122" s="859"/>
      <c r="E122" s="645"/>
      <c r="F122" s="859"/>
      <c r="G122" s="645"/>
      <c r="L122" s="796"/>
      <c r="M122" s="796"/>
    </row>
    <row r="123" spans="1:14" ht="16.2" thickBot="1" x14ac:dyDescent="0.3">
      <c r="A123" s="1452"/>
      <c r="B123" s="1356"/>
      <c r="C123" s="1453"/>
      <c r="D123" s="1454"/>
      <c r="E123" s="1453"/>
      <c r="F123" s="1455"/>
      <c r="G123" s="1453"/>
      <c r="L123" s="796"/>
      <c r="M123" s="796"/>
    </row>
    <row r="124" spans="1:14" s="795" customFormat="1" x14ac:dyDescent="0.25">
      <c r="A124" s="832" t="s">
        <v>2</v>
      </c>
      <c r="B124" s="832"/>
      <c r="C124" s="727" t="s">
        <v>254</v>
      </c>
      <c r="D124" s="733"/>
      <c r="E124" s="727" t="s">
        <v>255</v>
      </c>
      <c r="F124" s="733"/>
      <c r="G124" s="833" t="s">
        <v>20</v>
      </c>
      <c r="H124" s="522"/>
    </row>
    <row r="125" spans="1:14" s="795" customFormat="1" ht="14.4" thickBot="1" x14ac:dyDescent="0.3">
      <c r="A125" s="1420"/>
      <c r="B125" s="1420"/>
      <c r="C125" s="735" t="s">
        <v>15</v>
      </c>
      <c r="D125" s="736" t="s">
        <v>16</v>
      </c>
      <c r="E125" s="735" t="s">
        <v>15</v>
      </c>
      <c r="F125" s="736" t="s">
        <v>16</v>
      </c>
      <c r="G125" s="834" t="s">
        <v>17</v>
      </c>
      <c r="H125" s="522"/>
      <c r="I125" s="985"/>
    </row>
    <row r="126" spans="1:14" s="1456" customFormat="1" ht="15.6" customHeight="1" x14ac:dyDescent="0.25">
      <c r="A126" s="810" t="s">
        <v>28</v>
      </c>
      <c r="B126" s="510" t="s">
        <v>40</v>
      </c>
      <c r="C126" s="807">
        <v>591</v>
      </c>
      <c r="D126" s="1093">
        <f>SUM(C126)*100/(G126)</f>
        <v>99.327731092436977</v>
      </c>
      <c r="E126" s="812">
        <v>4</v>
      </c>
      <c r="F126" s="811">
        <f t="shared" si="35"/>
        <v>0.67226890756302526</v>
      </c>
      <c r="G126" s="748">
        <f>C126+E126</f>
        <v>595</v>
      </c>
    </row>
    <row r="127" spans="1:14" x14ac:dyDescent="0.25">
      <c r="A127" s="810" t="s">
        <v>28</v>
      </c>
      <c r="B127" s="914" t="s">
        <v>41</v>
      </c>
      <c r="C127" s="807">
        <v>139</v>
      </c>
      <c r="D127" s="1078">
        <f>SUM(C127)*100/(G127)</f>
        <v>99.285714285714292</v>
      </c>
      <c r="E127" s="812">
        <v>1</v>
      </c>
      <c r="F127" s="811">
        <f t="shared" si="35"/>
        <v>0.7142857142857143</v>
      </c>
      <c r="G127" s="748">
        <f>C127+E127</f>
        <v>140</v>
      </c>
    </row>
    <row r="128" spans="1:14" s="527" customFormat="1" x14ac:dyDescent="0.25">
      <c r="A128" s="1659" t="s">
        <v>549</v>
      </c>
      <c r="B128" s="521" t="s">
        <v>40</v>
      </c>
      <c r="C128" s="815"/>
      <c r="D128" s="770">
        <f t="shared" ref="D128" si="46">SUM(C128)*100/(G128)</f>
        <v>0</v>
      </c>
      <c r="E128" s="631"/>
      <c r="F128" s="770">
        <f t="shared" si="35"/>
        <v>0</v>
      </c>
      <c r="G128" s="1451">
        <v>4</v>
      </c>
      <c r="I128" s="816"/>
    </row>
    <row r="129" spans="1:12" s="874" customFormat="1" x14ac:dyDescent="0.25">
      <c r="A129" s="1659" t="s">
        <v>550</v>
      </c>
      <c r="B129" s="521" t="s">
        <v>40</v>
      </c>
      <c r="C129" s="815"/>
      <c r="D129" s="770">
        <f t="shared" ref="D129:D130" si="47">SUM(C129)*100/(G129)</f>
        <v>0</v>
      </c>
      <c r="E129" s="631"/>
      <c r="F129" s="770">
        <f t="shared" si="35"/>
        <v>0</v>
      </c>
      <c r="G129" s="1451">
        <v>8</v>
      </c>
    </row>
    <row r="130" spans="1:12" s="874" customFormat="1" x14ac:dyDescent="0.25">
      <c r="A130" s="1659" t="s">
        <v>551</v>
      </c>
      <c r="B130" s="521" t="s">
        <v>40</v>
      </c>
      <c r="C130" s="815"/>
      <c r="D130" s="770">
        <f t="shared" si="47"/>
        <v>0</v>
      </c>
      <c r="E130" s="631"/>
      <c r="F130" s="770">
        <f>SUM(E130)*100/(G130)</f>
        <v>0</v>
      </c>
      <c r="G130" s="1451">
        <v>31</v>
      </c>
    </row>
    <row r="131" spans="1:12" x14ac:dyDescent="0.25">
      <c r="A131" s="399" t="s">
        <v>363</v>
      </c>
      <c r="B131" s="355" t="s">
        <v>41</v>
      </c>
      <c r="C131" s="815">
        <v>3</v>
      </c>
      <c r="D131" s="770">
        <f t="shared" si="45"/>
        <v>100</v>
      </c>
      <c r="E131" s="631">
        <v>0</v>
      </c>
      <c r="F131" s="770">
        <f t="shared" si="35"/>
        <v>0</v>
      </c>
      <c r="G131" s="740">
        <f>C131+E131</f>
        <v>3</v>
      </c>
    </row>
    <row r="132" spans="1:12" x14ac:dyDescent="0.25">
      <c r="A132" s="539" t="s">
        <v>52</v>
      </c>
      <c r="B132" s="743"/>
      <c r="C132" s="744">
        <f>SUM(C126:C131)</f>
        <v>733</v>
      </c>
      <c r="D132" s="773">
        <f t="shared" si="45"/>
        <v>93.854033290653007</v>
      </c>
      <c r="E132" s="745">
        <f>SUM(E126:E131)</f>
        <v>5</v>
      </c>
      <c r="F132" s="773">
        <f t="shared" si="35"/>
        <v>0.6402048655569782</v>
      </c>
      <c r="G132" s="746">
        <f>SUM(G126:G131)</f>
        <v>781</v>
      </c>
    </row>
    <row r="133" spans="1:12" x14ac:dyDescent="0.25">
      <c r="A133" s="409" t="s">
        <v>94</v>
      </c>
      <c r="B133" s="348" t="s">
        <v>40</v>
      </c>
      <c r="C133" s="808">
        <v>26</v>
      </c>
      <c r="D133" s="841">
        <f t="shared" ref="D133:D141" si="48">SUM(C133)*100/(G133)</f>
        <v>4.0752351097178687</v>
      </c>
      <c r="E133" s="801">
        <v>612</v>
      </c>
      <c r="F133" s="841">
        <f t="shared" si="35"/>
        <v>95.924764890282134</v>
      </c>
      <c r="G133" s="863">
        <f>C133+E133</f>
        <v>638</v>
      </c>
    </row>
    <row r="134" spans="1:12" s="527" customFormat="1" x14ac:dyDescent="0.25">
      <c r="A134" s="409" t="s">
        <v>131</v>
      </c>
      <c r="B134" s="348" t="s">
        <v>41</v>
      </c>
      <c r="C134" s="808">
        <v>14</v>
      </c>
      <c r="D134" s="841">
        <f>SUM(C134)*100/(G134)</f>
        <v>10.9375</v>
      </c>
      <c r="E134" s="801">
        <v>114</v>
      </c>
      <c r="F134" s="841">
        <f>SUM(E134)*100/(G134)</f>
        <v>89.0625</v>
      </c>
      <c r="G134" s="863">
        <f t="shared" ref="G134:G141" si="49">C134+E134</f>
        <v>128</v>
      </c>
    </row>
    <row r="135" spans="1:12" s="527" customFormat="1" x14ac:dyDescent="0.25">
      <c r="A135" s="409" t="s">
        <v>6</v>
      </c>
      <c r="B135" s="348" t="s">
        <v>40</v>
      </c>
      <c r="C135" s="808">
        <v>97</v>
      </c>
      <c r="D135" s="841">
        <f t="shared" si="48"/>
        <v>82.20338983050847</v>
      </c>
      <c r="E135" s="801">
        <v>21</v>
      </c>
      <c r="F135" s="841">
        <f t="shared" si="35"/>
        <v>17.796610169491526</v>
      </c>
      <c r="G135" s="863">
        <f t="shared" si="49"/>
        <v>118</v>
      </c>
      <c r="I135" s="816"/>
    </row>
    <row r="136" spans="1:12" s="874" customFormat="1" x14ac:dyDescent="0.25">
      <c r="A136" s="409" t="s">
        <v>217</v>
      </c>
      <c r="B136" s="348" t="s">
        <v>40</v>
      </c>
      <c r="C136" s="808">
        <v>4</v>
      </c>
      <c r="D136" s="841">
        <f t="shared" ref="D136:D137" si="50">SUM(C136)*100/(G136)</f>
        <v>100</v>
      </c>
      <c r="E136" s="801">
        <v>0</v>
      </c>
      <c r="F136" s="841">
        <f t="shared" si="35"/>
        <v>0</v>
      </c>
      <c r="G136" s="863">
        <f t="shared" si="49"/>
        <v>4</v>
      </c>
    </row>
    <row r="137" spans="1:12" s="874" customFormat="1" x14ac:dyDescent="0.25">
      <c r="A137" s="409" t="s">
        <v>218</v>
      </c>
      <c r="B137" s="348" t="s">
        <v>40</v>
      </c>
      <c r="C137" s="808">
        <v>27</v>
      </c>
      <c r="D137" s="841">
        <f t="shared" si="50"/>
        <v>96.428571428571431</v>
      </c>
      <c r="E137" s="801">
        <v>1</v>
      </c>
      <c r="F137" s="841">
        <f>SUM(E137)*100/(G137)</f>
        <v>3.5714285714285716</v>
      </c>
      <c r="G137" s="863">
        <f t="shared" si="49"/>
        <v>28</v>
      </c>
    </row>
    <row r="138" spans="1:12" s="874" customFormat="1" x14ac:dyDescent="0.25">
      <c r="A138" s="409" t="s">
        <v>25</v>
      </c>
      <c r="B138" s="348" t="s">
        <v>40</v>
      </c>
      <c r="C138" s="808">
        <v>100</v>
      </c>
      <c r="D138" s="841">
        <f t="shared" ref="D138:D140" si="51">SUM(C138)*100/(G138)</f>
        <v>59.523809523809526</v>
      </c>
      <c r="E138" s="801">
        <v>68</v>
      </c>
      <c r="F138" s="841">
        <f t="shared" si="35"/>
        <v>40.476190476190474</v>
      </c>
      <c r="G138" s="863">
        <f t="shared" si="49"/>
        <v>168</v>
      </c>
    </row>
    <row r="139" spans="1:12" s="874" customFormat="1" x14ac:dyDescent="0.25">
      <c r="A139" s="409" t="s">
        <v>220</v>
      </c>
      <c r="B139" s="348" t="s">
        <v>40</v>
      </c>
      <c r="C139" s="808">
        <v>1</v>
      </c>
      <c r="D139" s="841">
        <f t="shared" si="51"/>
        <v>100</v>
      </c>
      <c r="E139" s="801">
        <v>0</v>
      </c>
      <c r="F139" s="841">
        <f t="shared" si="35"/>
        <v>0</v>
      </c>
      <c r="G139" s="863">
        <f t="shared" si="49"/>
        <v>1</v>
      </c>
    </row>
    <row r="140" spans="1:12" s="874" customFormat="1" x14ac:dyDescent="0.25">
      <c r="A140" s="409" t="s">
        <v>221</v>
      </c>
      <c r="B140" s="348" t="s">
        <v>40</v>
      </c>
      <c r="C140" s="808">
        <v>11</v>
      </c>
      <c r="D140" s="841">
        <f t="shared" si="51"/>
        <v>100</v>
      </c>
      <c r="E140" s="801">
        <v>0</v>
      </c>
      <c r="F140" s="841">
        <f t="shared" si="35"/>
        <v>0</v>
      </c>
      <c r="G140" s="863">
        <f t="shared" si="49"/>
        <v>11</v>
      </c>
    </row>
    <row r="141" spans="1:12" s="874" customFormat="1" x14ac:dyDescent="0.25">
      <c r="A141" s="409" t="s">
        <v>153</v>
      </c>
      <c r="B141" s="348" t="s">
        <v>41</v>
      </c>
      <c r="C141" s="808">
        <v>8</v>
      </c>
      <c r="D141" s="841">
        <f t="shared" si="48"/>
        <v>3.8277511961722488</v>
      </c>
      <c r="E141" s="801">
        <v>201</v>
      </c>
      <c r="F141" s="841">
        <f t="shared" si="35"/>
        <v>96.172248803827756</v>
      </c>
      <c r="G141" s="863">
        <f t="shared" si="49"/>
        <v>209</v>
      </c>
    </row>
    <row r="142" spans="1:12" s="874" customFormat="1" x14ac:dyDescent="0.25">
      <c r="A142" s="742" t="s">
        <v>257</v>
      </c>
      <c r="B142" s="876"/>
      <c r="C142" s="744">
        <f>SUM(C133:C141)</f>
        <v>288</v>
      </c>
      <c r="D142" s="773">
        <f>C142*100/G142</f>
        <v>22.068965517241381</v>
      </c>
      <c r="E142" s="745">
        <f>SUM(E133:E141)</f>
        <v>1017</v>
      </c>
      <c r="F142" s="773">
        <f t="shared" si="35"/>
        <v>77.931034482758619</v>
      </c>
      <c r="G142" s="746">
        <f>SUM(G133:G141)</f>
        <v>1305</v>
      </c>
    </row>
    <row r="143" spans="1:12" s="874" customFormat="1" x14ac:dyDescent="0.25">
      <c r="A143" s="409" t="s">
        <v>107</v>
      </c>
      <c r="B143" s="348" t="s">
        <v>40</v>
      </c>
      <c r="C143" s="808">
        <v>214</v>
      </c>
      <c r="D143" s="841">
        <f t="shared" ref="D143:D154" si="52">SUM(C143)*100/(G143)</f>
        <v>97.716894977168948</v>
      </c>
      <c r="E143" s="801">
        <v>5</v>
      </c>
      <c r="F143" s="841">
        <f>SUM(E143)*100/(G143)</f>
        <v>2.2831050228310503</v>
      </c>
      <c r="G143" s="863">
        <f>C143+E143</f>
        <v>219</v>
      </c>
      <c r="L143" s="875"/>
    </row>
    <row r="144" spans="1:12" s="874" customFormat="1" x14ac:dyDescent="0.25">
      <c r="A144" s="409" t="s">
        <v>400</v>
      </c>
      <c r="B144" s="348" t="s">
        <v>40</v>
      </c>
      <c r="C144" s="808">
        <v>9</v>
      </c>
      <c r="D144" s="841">
        <f t="shared" ref="D144:D148" si="53">SUM(C144)*100/(G144)</f>
        <v>81.818181818181813</v>
      </c>
      <c r="E144" s="801">
        <v>2</v>
      </c>
      <c r="F144" s="841">
        <f t="shared" ref="F144:F146" si="54">SUM(E144)*100/(G144)</f>
        <v>18.181818181818183</v>
      </c>
      <c r="G144" s="863">
        <f t="shared" ref="G144:G154" si="55">C144+E144</f>
        <v>11</v>
      </c>
    </row>
    <row r="145" spans="1:7" s="874" customFormat="1" x14ac:dyDescent="0.25">
      <c r="A145" s="399" t="s">
        <v>401</v>
      </c>
      <c r="B145" s="348" t="s">
        <v>40</v>
      </c>
      <c r="C145" s="808">
        <v>3</v>
      </c>
      <c r="D145" s="841">
        <f t="shared" si="53"/>
        <v>100</v>
      </c>
      <c r="E145" s="801">
        <v>0</v>
      </c>
      <c r="F145" s="841">
        <f t="shared" si="54"/>
        <v>0</v>
      </c>
      <c r="G145" s="863">
        <f t="shared" si="55"/>
        <v>3</v>
      </c>
    </row>
    <row r="146" spans="1:7" s="874" customFormat="1" x14ac:dyDescent="0.25">
      <c r="A146" s="480" t="s">
        <v>402</v>
      </c>
      <c r="B146" s="348" t="s">
        <v>40</v>
      </c>
      <c r="C146" s="808">
        <v>4</v>
      </c>
      <c r="D146" s="841">
        <f t="shared" si="53"/>
        <v>100</v>
      </c>
      <c r="E146" s="801">
        <v>0</v>
      </c>
      <c r="F146" s="841">
        <f t="shared" si="54"/>
        <v>0</v>
      </c>
      <c r="G146" s="863">
        <f t="shared" si="55"/>
        <v>4</v>
      </c>
    </row>
    <row r="147" spans="1:7" s="874" customFormat="1" x14ac:dyDescent="0.25">
      <c r="A147" s="399" t="s">
        <v>352</v>
      </c>
      <c r="B147" s="355" t="s">
        <v>41</v>
      </c>
      <c r="C147" s="808">
        <v>80</v>
      </c>
      <c r="D147" s="841">
        <f t="shared" si="53"/>
        <v>87.912087912087912</v>
      </c>
      <c r="E147" s="801">
        <v>11</v>
      </c>
      <c r="F147" s="841">
        <f>SUM(E147)*100/(G147)</f>
        <v>12.087912087912088</v>
      </c>
      <c r="G147" s="852">
        <f t="shared" si="55"/>
        <v>91</v>
      </c>
    </row>
    <row r="148" spans="1:7" s="874" customFormat="1" x14ac:dyDescent="0.25">
      <c r="A148" s="399" t="s">
        <v>353</v>
      </c>
      <c r="B148" s="355" t="s">
        <v>41</v>
      </c>
      <c r="C148" s="808">
        <v>11</v>
      </c>
      <c r="D148" s="841">
        <f t="shared" si="53"/>
        <v>84.615384615384613</v>
      </c>
      <c r="E148" s="801">
        <v>2</v>
      </c>
      <c r="F148" s="841">
        <f>SUM(E148)*100/(G148)</f>
        <v>15.384615384615385</v>
      </c>
      <c r="G148" s="852">
        <f t="shared" si="55"/>
        <v>13</v>
      </c>
    </row>
    <row r="149" spans="1:7" x14ac:dyDescent="0.25">
      <c r="A149" s="1423" t="s">
        <v>4</v>
      </c>
      <c r="B149" s="521" t="s">
        <v>40</v>
      </c>
      <c r="C149" s="815">
        <v>205</v>
      </c>
      <c r="D149" s="841">
        <f t="shared" si="52"/>
        <v>96.244131455399057</v>
      </c>
      <c r="E149" s="631">
        <v>8</v>
      </c>
      <c r="F149" s="841">
        <f t="shared" si="35"/>
        <v>3.755868544600939</v>
      </c>
      <c r="G149" s="863">
        <f t="shared" si="55"/>
        <v>213</v>
      </c>
    </row>
    <row r="150" spans="1:7" x14ac:dyDescent="0.25">
      <c r="A150" s="408" t="s">
        <v>526</v>
      </c>
      <c r="B150" s="578" t="s">
        <v>40</v>
      </c>
      <c r="C150" s="1230">
        <v>3</v>
      </c>
      <c r="D150" s="841">
        <f t="shared" si="52"/>
        <v>100</v>
      </c>
      <c r="E150" s="631">
        <v>0</v>
      </c>
      <c r="F150" s="841">
        <f>SUM(E150)*100/(G150)</f>
        <v>0</v>
      </c>
      <c r="G150" s="863">
        <f t="shared" si="55"/>
        <v>3</v>
      </c>
    </row>
    <row r="151" spans="1:7" x14ac:dyDescent="0.25">
      <c r="A151" s="408" t="s">
        <v>219</v>
      </c>
      <c r="B151" s="500" t="s">
        <v>40</v>
      </c>
      <c r="C151" s="877">
        <v>27</v>
      </c>
      <c r="D151" s="841">
        <f t="shared" si="52"/>
        <v>96.428571428571431</v>
      </c>
      <c r="E151" s="801">
        <v>1</v>
      </c>
      <c r="F151" s="841">
        <f>SUM(E151)*100/(G151)</f>
        <v>3.5714285714285716</v>
      </c>
      <c r="G151" s="863">
        <f t="shared" si="55"/>
        <v>28</v>
      </c>
    </row>
    <row r="152" spans="1:7" s="527" customFormat="1" x14ac:dyDescent="0.25">
      <c r="A152" s="408" t="s">
        <v>167</v>
      </c>
      <c r="B152" s="500" t="s">
        <v>40</v>
      </c>
      <c r="C152" s="877">
        <v>3</v>
      </c>
      <c r="D152" s="841">
        <f t="shared" si="52"/>
        <v>100</v>
      </c>
      <c r="E152" s="801">
        <v>0</v>
      </c>
      <c r="F152" s="841">
        <f>SUM(E152)*100/(G152)</f>
        <v>0</v>
      </c>
      <c r="G152" s="863">
        <f t="shared" si="55"/>
        <v>3</v>
      </c>
    </row>
    <row r="153" spans="1:7" x14ac:dyDescent="0.25">
      <c r="A153" s="399" t="s">
        <v>363</v>
      </c>
      <c r="B153" s="355" t="s">
        <v>41</v>
      </c>
      <c r="C153" s="808">
        <v>1</v>
      </c>
      <c r="D153" s="841">
        <f t="shared" ref="D153" si="56">SUM(C153)*100/(G153)</f>
        <v>100</v>
      </c>
      <c r="E153" s="801">
        <v>0</v>
      </c>
      <c r="F153" s="841">
        <f t="shared" ref="F153" si="57">SUM(E153)*100/(G153)</f>
        <v>0</v>
      </c>
      <c r="G153" s="740">
        <f>C153+E153</f>
        <v>1</v>
      </c>
    </row>
    <row r="154" spans="1:7" s="527" customFormat="1" x14ac:dyDescent="0.25">
      <c r="A154" s="408" t="s">
        <v>171</v>
      </c>
      <c r="B154" s="500" t="s">
        <v>40</v>
      </c>
      <c r="C154" s="877">
        <v>90</v>
      </c>
      <c r="D154" s="841">
        <f t="shared" si="52"/>
        <v>92.783505154639172</v>
      </c>
      <c r="E154" s="801">
        <v>7</v>
      </c>
      <c r="F154" s="841">
        <f>SUM(E154)*100/(G154)</f>
        <v>7.2164948453608249</v>
      </c>
      <c r="G154" s="863">
        <f t="shared" si="55"/>
        <v>97</v>
      </c>
    </row>
    <row r="155" spans="1:7" s="527" customFormat="1" x14ac:dyDescent="0.25">
      <c r="A155" s="870" t="s">
        <v>258</v>
      </c>
      <c r="B155" s="844"/>
      <c r="C155" s="845">
        <f>SUM(C143:C154)</f>
        <v>650</v>
      </c>
      <c r="D155" s="878">
        <f>C155*100/G155</f>
        <v>94.752186588921276</v>
      </c>
      <c r="E155" s="845">
        <f>SUM(E143:E154)</f>
        <v>36</v>
      </c>
      <c r="F155" s="878">
        <f t="shared" si="35"/>
        <v>5.2478134110787176</v>
      </c>
      <c r="G155" s="879">
        <f>SUM(G143:G154)</f>
        <v>686</v>
      </c>
    </row>
    <row r="156" spans="1:7" s="527" customFormat="1" ht="15.75" customHeight="1" x14ac:dyDescent="0.25">
      <c r="A156" s="399" t="s">
        <v>149</v>
      </c>
      <c r="B156" s="355" t="s">
        <v>40</v>
      </c>
      <c r="C156" s="808">
        <v>346</v>
      </c>
      <c r="D156" s="841">
        <f t="shared" ref="D156:D157" si="58">SUM(C156)*100/(G156)</f>
        <v>90.813648293963254</v>
      </c>
      <c r="E156" s="801">
        <v>35</v>
      </c>
      <c r="F156" s="841">
        <f t="shared" ref="F156:F161" si="59">SUM(E156)*100/(G156)</f>
        <v>9.1863517060367457</v>
      </c>
      <c r="G156" s="852">
        <f>C156+E156</f>
        <v>381</v>
      </c>
    </row>
    <row r="157" spans="1:7" s="527" customFormat="1" ht="15" customHeight="1" x14ac:dyDescent="0.25">
      <c r="A157" s="399" t="s">
        <v>142</v>
      </c>
      <c r="B157" s="355" t="s">
        <v>40</v>
      </c>
      <c r="C157" s="808">
        <v>185</v>
      </c>
      <c r="D157" s="841">
        <f t="shared" si="58"/>
        <v>94.387755102040813</v>
      </c>
      <c r="E157" s="801">
        <v>11</v>
      </c>
      <c r="F157" s="841">
        <f t="shared" si="59"/>
        <v>5.6122448979591839</v>
      </c>
      <c r="G157" s="852">
        <f>C157+E157</f>
        <v>196</v>
      </c>
    </row>
    <row r="158" spans="1:7" ht="15.75" customHeight="1" x14ac:dyDescent="0.25">
      <c r="A158" s="399" t="s">
        <v>196</v>
      </c>
      <c r="B158" s="355" t="s">
        <v>41</v>
      </c>
      <c r="C158" s="808">
        <v>54</v>
      </c>
      <c r="D158" s="841">
        <f t="shared" ref="D158:D161" si="60">SUM(C158)*100/(G158)</f>
        <v>98.181818181818187</v>
      </c>
      <c r="E158" s="801">
        <v>1</v>
      </c>
      <c r="F158" s="841">
        <f t="shared" si="59"/>
        <v>1.8181818181818181</v>
      </c>
      <c r="G158" s="852">
        <f t="shared" ref="G158:G161" si="61">C158+E158</f>
        <v>55</v>
      </c>
    </row>
    <row r="159" spans="1:7" x14ac:dyDescent="0.25">
      <c r="A159" s="399" t="s">
        <v>205</v>
      </c>
      <c r="B159" s="355" t="s">
        <v>41</v>
      </c>
      <c r="C159" s="808">
        <v>43</v>
      </c>
      <c r="D159" s="841">
        <f t="shared" si="60"/>
        <v>95.555555555555557</v>
      </c>
      <c r="E159" s="801">
        <v>2</v>
      </c>
      <c r="F159" s="841">
        <f t="shared" si="59"/>
        <v>4.4444444444444446</v>
      </c>
      <c r="G159" s="852">
        <f t="shared" si="61"/>
        <v>45</v>
      </c>
    </row>
    <row r="160" spans="1:7" x14ac:dyDescent="0.25">
      <c r="A160" s="399" t="s">
        <v>348</v>
      </c>
      <c r="B160" s="355" t="s">
        <v>41</v>
      </c>
      <c r="C160" s="808">
        <v>64</v>
      </c>
      <c r="D160" s="841">
        <f t="shared" si="60"/>
        <v>96.969696969696969</v>
      </c>
      <c r="E160" s="801">
        <v>2</v>
      </c>
      <c r="F160" s="841">
        <f t="shared" si="59"/>
        <v>3.0303030303030303</v>
      </c>
      <c r="G160" s="852">
        <f t="shared" si="61"/>
        <v>66</v>
      </c>
    </row>
    <row r="161" spans="1:7" x14ac:dyDescent="0.25">
      <c r="A161" s="399" t="s">
        <v>349</v>
      </c>
      <c r="B161" s="355" t="s">
        <v>41</v>
      </c>
      <c r="C161" s="808">
        <v>79</v>
      </c>
      <c r="D161" s="841">
        <f t="shared" si="60"/>
        <v>96.341463414634148</v>
      </c>
      <c r="E161" s="801">
        <v>3</v>
      </c>
      <c r="F161" s="841">
        <f t="shared" si="59"/>
        <v>3.6585365853658538</v>
      </c>
      <c r="G161" s="852">
        <f t="shared" si="61"/>
        <v>82</v>
      </c>
    </row>
    <row r="162" spans="1:7" x14ac:dyDescent="0.25">
      <c r="A162" s="870" t="s">
        <v>347</v>
      </c>
      <c r="B162" s="844"/>
      <c r="C162" s="845">
        <f>SUM(C156:C161)</f>
        <v>771</v>
      </c>
      <c r="D162" s="878">
        <f>C162*100/G162</f>
        <v>93.454545454545453</v>
      </c>
      <c r="E162" s="745">
        <f>SUM(E156:E161)</f>
        <v>54</v>
      </c>
      <c r="F162" s="878">
        <f t="shared" si="35"/>
        <v>6.5454545454545459</v>
      </c>
      <c r="G162" s="746">
        <f>SUM(G156:G161)</f>
        <v>825</v>
      </c>
    </row>
    <row r="163" spans="1:7" ht="14.4" thickBot="1" x14ac:dyDescent="0.3">
      <c r="A163" s="853" t="s">
        <v>22</v>
      </c>
      <c r="B163" s="854"/>
      <c r="C163" s="855">
        <f>SUM(C162,C155,C142,C132)</f>
        <v>2442</v>
      </c>
      <c r="D163" s="856">
        <f>SUM(C163)*100/(G163)</f>
        <v>67.88990825688073</v>
      </c>
      <c r="E163" s="857">
        <f>SUM(E132,E142,E155,E162)</f>
        <v>1112</v>
      </c>
      <c r="F163" s="856">
        <f t="shared" si="35"/>
        <v>30.914651098137337</v>
      </c>
      <c r="G163" s="858">
        <f>SUM(G132,G142,G155,G162)</f>
        <v>3597</v>
      </c>
    </row>
    <row r="164" spans="1:7" ht="16.2" thickBot="1" x14ac:dyDescent="0.3">
      <c r="A164" s="541" t="s">
        <v>21</v>
      </c>
      <c r="B164" s="541"/>
      <c r="C164" s="785">
        <f>SUM(C163+C117+C69+C36)</f>
        <v>8703</v>
      </c>
      <c r="D164" s="787">
        <f>SUM(C164)*100/(G164)</f>
        <v>82.189064123146665</v>
      </c>
      <c r="E164" s="785">
        <f>SUM(E69,E36,E117,E163)</f>
        <v>1833</v>
      </c>
      <c r="F164" s="787">
        <f t="shared" si="35"/>
        <v>17.310416469921616</v>
      </c>
      <c r="G164" s="1457">
        <f>SUM(G69,G36,G117,G163)</f>
        <v>10589</v>
      </c>
    </row>
    <row r="165" spans="1:7" ht="14.4" thickBot="1" x14ac:dyDescent="0.3"/>
    <row r="166" spans="1:7" x14ac:dyDescent="0.25">
      <c r="A166" s="1458" t="s">
        <v>259</v>
      </c>
      <c r="B166" s="880"/>
      <c r="C166" s="881"/>
    </row>
    <row r="167" spans="1:7" x14ac:dyDescent="0.25">
      <c r="A167" s="1459"/>
      <c r="B167" s="882"/>
      <c r="C167" s="881"/>
    </row>
    <row r="168" spans="1:7" x14ac:dyDescent="0.25">
      <c r="A168" s="1460" t="s">
        <v>790</v>
      </c>
      <c r="B168" s="883"/>
      <c r="C168" s="884"/>
      <c r="D168" s="874"/>
      <c r="E168" s="874"/>
      <c r="F168" s="874"/>
      <c r="G168" s="874"/>
    </row>
    <row r="169" spans="1:7" x14ac:dyDescent="0.25">
      <c r="A169" s="1460" t="s">
        <v>791</v>
      </c>
      <c r="B169" s="883"/>
      <c r="C169" s="884"/>
      <c r="D169" s="874"/>
      <c r="E169" s="874"/>
      <c r="F169" s="874"/>
      <c r="G169" s="874"/>
    </row>
    <row r="170" spans="1:7" x14ac:dyDescent="0.25">
      <c r="A170" s="1460"/>
      <c r="B170" s="883"/>
      <c r="C170" s="884"/>
      <c r="D170" s="874"/>
      <c r="E170" s="874"/>
      <c r="F170" s="874"/>
      <c r="G170" s="874"/>
    </row>
    <row r="171" spans="1:7" x14ac:dyDescent="0.25">
      <c r="A171" s="1460" t="s">
        <v>552</v>
      </c>
      <c r="B171" s="883"/>
      <c r="C171" s="884"/>
      <c r="D171" s="874"/>
      <c r="E171" s="874"/>
      <c r="F171" s="874"/>
      <c r="G171" s="874"/>
    </row>
    <row r="172" spans="1:7" ht="14.4" thickBot="1" x14ac:dyDescent="0.3">
      <c r="A172" s="1461" t="s">
        <v>260</v>
      </c>
      <c r="B172" s="885"/>
      <c r="C172" s="884"/>
      <c r="D172" s="874"/>
      <c r="E172" s="874"/>
      <c r="F172" s="874"/>
      <c r="G172" s="874"/>
    </row>
    <row r="173" spans="1:7" x14ac:dyDescent="0.25">
      <c r="A173" s="886"/>
      <c r="B173" s="886"/>
    </row>
    <row r="174" spans="1:7" ht="27.6" x14ac:dyDescent="0.25">
      <c r="A174" s="1083" t="s">
        <v>788</v>
      </c>
      <c r="B174" s="886"/>
    </row>
    <row r="175" spans="1:7" x14ac:dyDescent="0.25">
      <c r="A175" s="886"/>
      <c r="B175" s="886"/>
    </row>
    <row r="176" spans="1:7" x14ac:dyDescent="0.25">
      <c r="A176" s="373" t="s">
        <v>29</v>
      </c>
    </row>
    <row r="177" spans="1:1" x14ac:dyDescent="0.25">
      <c r="A177" s="300"/>
    </row>
  </sheetData>
  <mergeCells count="2">
    <mergeCell ref="A71:G71"/>
    <mergeCell ref="A119:G119"/>
  </mergeCells>
  <pageMargins left="0.78740157499999996" right="0.78740157499999996" top="0.984251969" bottom="0.984251969" header="0.4921259845" footer="0.4921259845"/>
  <pageSetup paperSize="9" scale="39" fitToHeight="0" orientation="portrait" horizontalDpi="4294967295" verticalDpi="4294967295" r:id="rId1"/>
  <headerFooter alignWithMargins="0">
    <oddHeader>&amp;LFachhochschule Südwestfalen
- Der Kanzler -&amp;RIserlohn, 01.12.2023
SG 2.1</oddHeader>
    <oddFooter>&amp;R&amp;A</oddFooter>
  </headerFooter>
  <rowBreaks count="2" manualBreakCount="2">
    <brk id="71" max="6" man="1"/>
    <brk id="119"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1"/>
  <sheetViews>
    <sheetView zoomScale="90" zoomScaleNormal="90" zoomScaleSheetLayoutView="50" workbookViewId="0">
      <selection activeCell="A55" sqref="A55"/>
    </sheetView>
  </sheetViews>
  <sheetFormatPr baseColWidth="10" defaultColWidth="11.44140625" defaultRowHeight="13.8" x14ac:dyDescent="0.25"/>
  <cols>
    <col min="1" max="1" width="63.44140625" style="373" customWidth="1"/>
    <col min="2" max="2" width="4.33203125" style="373" customWidth="1"/>
    <col min="3" max="6" width="10.6640625" style="373" customWidth="1"/>
    <col min="7" max="7" width="10.33203125" style="373" customWidth="1"/>
    <col min="8" max="8" width="6.6640625" style="373" hidden="1" customWidth="1"/>
    <col min="9" max="9" width="11.44140625" style="373"/>
    <col min="10" max="10" width="14.6640625" style="373" customWidth="1"/>
    <col min="11" max="16384" width="11.44140625" style="373"/>
  </cols>
  <sheetData>
    <row r="2" spans="1:9" s="795" customFormat="1" x14ac:dyDescent="0.25">
      <c r="A2" s="1422" t="s">
        <v>261</v>
      </c>
      <c r="B2" s="1422"/>
      <c r="C2" s="725"/>
      <c r="D2" s="725"/>
      <c r="E2" s="725"/>
      <c r="F2" s="725"/>
      <c r="G2" s="725"/>
      <c r="H2" s="725"/>
      <c r="I2" s="887"/>
    </row>
    <row r="3" spans="1:9" s="795" customFormat="1" x14ac:dyDescent="0.25">
      <c r="A3" s="1422" t="s">
        <v>262</v>
      </c>
      <c r="B3" s="1422"/>
      <c r="C3" s="725"/>
      <c r="D3" s="725"/>
      <c r="E3" s="725"/>
      <c r="F3" s="725"/>
      <c r="G3" s="725"/>
      <c r="H3" s="725"/>
      <c r="I3" s="887"/>
    </row>
    <row r="4" spans="1:9" s="795" customFormat="1" x14ac:dyDescent="0.25">
      <c r="A4" s="1422" t="s">
        <v>502</v>
      </c>
      <c r="B4" s="1422"/>
      <c r="C4" s="725"/>
      <c r="D4" s="725"/>
      <c r="E4" s="725"/>
      <c r="F4" s="725"/>
      <c r="G4" s="725"/>
      <c r="H4" s="725"/>
      <c r="I4" s="887"/>
    </row>
    <row r="5" spans="1:9" s="795" customFormat="1" x14ac:dyDescent="0.25">
      <c r="A5" s="307" t="s">
        <v>496</v>
      </c>
      <c r="B5" s="307"/>
      <c r="C5" s="522"/>
      <c r="D5" s="522"/>
      <c r="E5" s="522"/>
      <c r="F5" s="522"/>
      <c r="G5" s="522"/>
      <c r="H5" s="522"/>
    </row>
    <row r="6" spans="1:9" s="795" customFormat="1" ht="14.4" thickBot="1" x14ac:dyDescent="0.3">
      <c r="C6" s="522"/>
      <c r="D6" s="522"/>
      <c r="E6" s="522"/>
      <c r="F6" s="522"/>
      <c r="G6" s="522"/>
      <c r="H6" s="522"/>
    </row>
    <row r="7" spans="1:9" s="524" customFormat="1" ht="14.4" thickBot="1" x14ac:dyDescent="0.3">
      <c r="A7" s="728"/>
      <c r="B7" s="1813"/>
      <c r="C7" s="888" t="s">
        <v>263</v>
      </c>
      <c r="D7" s="889"/>
      <c r="E7" s="890"/>
      <c r="F7" s="731"/>
      <c r="G7" s="728"/>
    </row>
    <row r="8" spans="1:9" x14ac:dyDescent="0.25">
      <c r="A8" s="317" t="s">
        <v>2</v>
      </c>
      <c r="B8" s="1814"/>
      <c r="C8" s="727" t="s">
        <v>18</v>
      </c>
      <c r="D8" s="733"/>
      <c r="E8" s="727" t="s">
        <v>19</v>
      </c>
      <c r="F8" s="733"/>
      <c r="G8" s="891" t="s">
        <v>248</v>
      </c>
    </row>
    <row r="9" spans="1:9" ht="14.4" thickBot="1" x14ac:dyDescent="0.3">
      <c r="A9" s="1420"/>
      <c r="B9" s="1815"/>
      <c r="C9" s="735" t="s">
        <v>15</v>
      </c>
      <c r="D9" s="736" t="s">
        <v>16</v>
      </c>
      <c r="E9" s="735" t="s">
        <v>15</v>
      </c>
      <c r="F9" s="737" t="s">
        <v>16</v>
      </c>
      <c r="G9" s="892"/>
    </row>
    <row r="10" spans="1:9" x14ac:dyDescent="0.25">
      <c r="A10" s="835" t="s">
        <v>387</v>
      </c>
      <c r="B10" s="836" t="s">
        <v>40</v>
      </c>
      <c r="C10" s="808">
        <v>6</v>
      </c>
      <c r="D10" s="893">
        <f t="shared" ref="D10" si="0">SUM(C10)*100/(G10)</f>
        <v>42.857142857142854</v>
      </c>
      <c r="E10" s="801">
        <v>8</v>
      </c>
      <c r="F10" s="894">
        <f t="shared" ref="F10" si="1">SUM(E10)*100/(G10)</f>
        <v>57.142857142857146</v>
      </c>
      <c r="G10" s="356">
        <f t="shared" ref="G10:G28" si="2">SUM(C10,E10)</f>
        <v>14</v>
      </c>
    </row>
    <row r="11" spans="1:9" x14ac:dyDescent="0.25">
      <c r="A11" s="835" t="s">
        <v>38</v>
      </c>
      <c r="B11" s="836" t="s">
        <v>40</v>
      </c>
      <c r="C11" s="808">
        <v>20</v>
      </c>
      <c r="D11" s="893">
        <f t="shared" ref="D11:D26" si="3">SUM(C11)*100/(G11)</f>
        <v>95.238095238095241</v>
      </c>
      <c r="E11" s="801">
        <v>1</v>
      </c>
      <c r="F11" s="894">
        <f t="shared" ref="F11:F26" si="4">SUM(E11)*100/(G11)</f>
        <v>4.7619047619047619</v>
      </c>
      <c r="G11" s="356">
        <f t="shared" si="2"/>
        <v>21</v>
      </c>
    </row>
    <row r="12" spans="1:9" x14ac:dyDescent="0.25">
      <c r="A12" s="835" t="s">
        <v>30</v>
      </c>
      <c r="B12" s="836" t="s">
        <v>40</v>
      </c>
      <c r="C12" s="808">
        <v>1</v>
      </c>
      <c r="D12" s="895">
        <f t="shared" si="3"/>
        <v>20</v>
      </c>
      <c r="E12" s="801">
        <v>4</v>
      </c>
      <c r="F12" s="894">
        <f t="shared" si="4"/>
        <v>80</v>
      </c>
      <c r="G12" s="356">
        <f t="shared" si="2"/>
        <v>5</v>
      </c>
    </row>
    <row r="13" spans="1:9" x14ac:dyDescent="0.25">
      <c r="A13" s="399" t="s">
        <v>92</v>
      </c>
      <c r="B13" s="355" t="s">
        <v>40</v>
      </c>
      <c r="C13" s="808">
        <v>6</v>
      </c>
      <c r="D13" s="896">
        <f t="shared" si="3"/>
        <v>100</v>
      </c>
      <c r="E13" s="801">
        <v>0</v>
      </c>
      <c r="F13" s="894">
        <f t="shared" si="4"/>
        <v>0</v>
      </c>
      <c r="G13" s="356">
        <f t="shared" si="2"/>
        <v>6</v>
      </c>
    </row>
    <row r="14" spans="1:9" x14ac:dyDescent="0.25">
      <c r="A14" s="835" t="s">
        <v>150</v>
      </c>
      <c r="B14" s="836" t="s">
        <v>40</v>
      </c>
      <c r="C14" s="808">
        <v>19</v>
      </c>
      <c r="D14" s="893">
        <f t="shared" ref="D14" si="5">SUM(C14)*100/(G14)</f>
        <v>86.36363636363636</v>
      </c>
      <c r="E14" s="801">
        <v>3</v>
      </c>
      <c r="F14" s="894">
        <f t="shared" ref="F14" si="6">SUM(E14)*100/(G14)</f>
        <v>13.636363636363637</v>
      </c>
      <c r="G14" s="356">
        <f t="shared" si="2"/>
        <v>22</v>
      </c>
    </row>
    <row r="15" spans="1:9" x14ac:dyDescent="0.25">
      <c r="A15" s="399" t="s">
        <v>201</v>
      </c>
      <c r="B15" s="355" t="s">
        <v>41</v>
      </c>
      <c r="C15" s="808">
        <v>2</v>
      </c>
      <c r="D15" s="896">
        <f t="shared" ref="D15" si="7">SUM(C15)*100/(G15)</f>
        <v>66.666666666666671</v>
      </c>
      <c r="E15" s="801">
        <v>1</v>
      </c>
      <c r="F15" s="894">
        <f t="shared" ref="F15" si="8">SUM(E15)*100/(G15)</f>
        <v>33.333333333333336</v>
      </c>
      <c r="G15" s="356">
        <f t="shared" si="2"/>
        <v>3</v>
      </c>
    </row>
    <row r="16" spans="1:9" x14ac:dyDescent="0.25">
      <c r="A16" s="399" t="s">
        <v>202</v>
      </c>
      <c r="B16" s="355" t="s">
        <v>41</v>
      </c>
      <c r="C16" s="808">
        <v>4</v>
      </c>
      <c r="D16" s="896">
        <f t="shared" ref="D16" si="9">SUM(C16)*100/(G16)</f>
        <v>100</v>
      </c>
      <c r="E16" s="801">
        <v>0</v>
      </c>
      <c r="F16" s="894">
        <f t="shared" ref="F16" si="10">SUM(E16)*100/(G16)</f>
        <v>0</v>
      </c>
      <c r="G16" s="356">
        <f t="shared" si="2"/>
        <v>4</v>
      </c>
    </row>
    <row r="17" spans="1:7" x14ac:dyDescent="0.25">
      <c r="A17" s="399" t="s">
        <v>124</v>
      </c>
      <c r="B17" s="355" t="s">
        <v>40</v>
      </c>
      <c r="C17" s="808">
        <v>4</v>
      </c>
      <c r="D17" s="896">
        <f t="shared" si="3"/>
        <v>100</v>
      </c>
      <c r="E17" s="801">
        <v>0</v>
      </c>
      <c r="F17" s="894">
        <f t="shared" si="4"/>
        <v>0</v>
      </c>
      <c r="G17" s="356">
        <f t="shared" si="2"/>
        <v>4</v>
      </c>
    </row>
    <row r="18" spans="1:7" x14ac:dyDescent="0.25">
      <c r="A18" s="399" t="s">
        <v>24</v>
      </c>
      <c r="B18" s="355" t="s">
        <v>40</v>
      </c>
      <c r="C18" s="808">
        <v>18</v>
      </c>
      <c r="D18" s="896">
        <f t="shared" si="3"/>
        <v>100</v>
      </c>
      <c r="E18" s="801">
        <v>0</v>
      </c>
      <c r="F18" s="894">
        <f t="shared" si="4"/>
        <v>0</v>
      </c>
      <c r="G18" s="356">
        <f t="shared" si="2"/>
        <v>18</v>
      </c>
    </row>
    <row r="19" spans="1:7" x14ac:dyDescent="0.25">
      <c r="A19" s="399" t="s">
        <v>95</v>
      </c>
      <c r="B19" s="355" t="s">
        <v>40</v>
      </c>
      <c r="C19" s="808">
        <v>7</v>
      </c>
      <c r="D19" s="896">
        <f t="shared" si="3"/>
        <v>63.636363636363633</v>
      </c>
      <c r="E19" s="801">
        <v>4</v>
      </c>
      <c r="F19" s="894">
        <f t="shared" si="4"/>
        <v>36.363636363636367</v>
      </c>
      <c r="G19" s="356">
        <f t="shared" si="2"/>
        <v>11</v>
      </c>
    </row>
    <row r="20" spans="1:7" x14ac:dyDescent="0.25">
      <c r="A20" s="399" t="s">
        <v>160</v>
      </c>
      <c r="B20" s="355" t="s">
        <v>40</v>
      </c>
      <c r="C20" s="808">
        <v>5</v>
      </c>
      <c r="D20" s="896">
        <f t="shared" si="3"/>
        <v>83.333333333333329</v>
      </c>
      <c r="E20" s="801">
        <v>1</v>
      </c>
      <c r="F20" s="894">
        <f t="shared" si="4"/>
        <v>16.666666666666668</v>
      </c>
      <c r="G20" s="356">
        <f t="shared" si="2"/>
        <v>6</v>
      </c>
    </row>
    <row r="21" spans="1:7" x14ac:dyDescent="0.25">
      <c r="A21" s="399" t="s">
        <v>191</v>
      </c>
      <c r="B21" s="355" t="s">
        <v>41</v>
      </c>
      <c r="C21" s="808">
        <v>2</v>
      </c>
      <c r="D21" s="896">
        <f t="shared" si="3"/>
        <v>100</v>
      </c>
      <c r="E21" s="801">
        <v>0</v>
      </c>
      <c r="F21" s="894">
        <f t="shared" si="4"/>
        <v>0</v>
      </c>
      <c r="G21" s="356">
        <f t="shared" si="2"/>
        <v>2</v>
      </c>
    </row>
    <row r="22" spans="1:7" x14ac:dyDescent="0.25">
      <c r="A22" s="399" t="s">
        <v>192</v>
      </c>
      <c r="B22" s="355" t="s">
        <v>41</v>
      </c>
      <c r="C22" s="808">
        <v>7</v>
      </c>
      <c r="D22" s="896">
        <f t="shared" si="3"/>
        <v>87.5</v>
      </c>
      <c r="E22" s="801">
        <v>1</v>
      </c>
      <c r="F22" s="894">
        <f t="shared" si="4"/>
        <v>12.5</v>
      </c>
      <c r="G22" s="356">
        <f t="shared" si="2"/>
        <v>8</v>
      </c>
    </row>
    <row r="23" spans="1:7" x14ac:dyDescent="0.25">
      <c r="A23" s="399" t="s">
        <v>359</v>
      </c>
      <c r="B23" s="355" t="s">
        <v>41</v>
      </c>
      <c r="C23" s="808">
        <v>17</v>
      </c>
      <c r="D23" s="896">
        <f t="shared" ref="D23" si="11">SUM(C23)*100/(G23)</f>
        <v>65.384615384615387</v>
      </c>
      <c r="E23" s="801">
        <v>9</v>
      </c>
      <c r="F23" s="894">
        <f t="shared" ref="F23" si="12">SUM(E23)*100/(G23)</f>
        <v>34.615384615384613</v>
      </c>
      <c r="G23" s="356">
        <f t="shared" si="2"/>
        <v>26</v>
      </c>
    </row>
    <row r="24" spans="1:7" x14ac:dyDescent="0.25">
      <c r="A24" s="399" t="s">
        <v>133</v>
      </c>
      <c r="B24" s="355" t="s">
        <v>40</v>
      </c>
      <c r="C24" s="808">
        <v>1</v>
      </c>
      <c r="D24" s="896">
        <f t="shared" si="3"/>
        <v>33.333333333333336</v>
      </c>
      <c r="E24" s="801">
        <v>2</v>
      </c>
      <c r="F24" s="897">
        <f t="shared" si="4"/>
        <v>66.666666666666671</v>
      </c>
      <c r="G24" s="356">
        <f t="shared" si="2"/>
        <v>3</v>
      </c>
    </row>
    <row r="25" spans="1:7" x14ac:dyDescent="0.25">
      <c r="A25" s="399" t="s">
        <v>174</v>
      </c>
      <c r="B25" s="355" t="s">
        <v>41</v>
      </c>
      <c r="C25" s="808">
        <v>8</v>
      </c>
      <c r="D25" s="896">
        <f t="shared" si="3"/>
        <v>66.666666666666671</v>
      </c>
      <c r="E25" s="801">
        <v>4</v>
      </c>
      <c r="F25" s="897">
        <f t="shared" si="4"/>
        <v>33.333333333333336</v>
      </c>
      <c r="G25" s="356">
        <f t="shared" si="2"/>
        <v>12</v>
      </c>
    </row>
    <row r="26" spans="1:7" x14ac:dyDescent="0.25">
      <c r="A26" s="399" t="s">
        <v>26</v>
      </c>
      <c r="B26" s="355" t="s">
        <v>40</v>
      </c>
      <c r="C26" s="808">
        <v>4</v>
      </c>
      <c r="D26" s="896">
        <f t="shared" si="3"/>
        <v>100</v>
      </c>
      <c r="E26" s="801">
        <v>0</v>
      </c>
      <c r="F26" s="897">
        <f t="shared" si="4"/>
        <v>0</v>
      </c>
      <c r="G26" s="356">
        <f t="shared" si="2"/>
        <v>4</v>
      </c>
    </row>
    <row r="27" spans="1:7" x14ac:dyDescent="0.25">
      <c r="A27" s="399" t="s">
        <v>26</v>
      </c>
      <c r="B27" s="355" t="s">
        <v>41</v>
      </c>
      <c r="C27" s="808">
        <v>5</v>
      </c>
      <c r="D27" s="896">
        <f>SUM(C27)*100/(G27)</f>
        <v>100</v>
      </c>
      <c r="E27" s="801">
        <v>0</v>
      </c>
      <c r="F27" s="898">
        <f>SUM(E27)*100/(G27)</f>
        <v>0</v>
      </c>
      <c r="G27" s="356">
        <f t="shared" si="2"/>
        <v>5</v>
      </c>
    </row>
    <row r="28" spans="1:7" x14ac:dyDescent="0.25">
      <c r="A28" s="399" t="s">
        <v>32</v>
      </c>
      <c r="B28" s="355" t="s">
        <v>40</v>
      </c>
      <c r="C28" s="808">
        <v>4</v>
      </c>
      <c r="D28" s="896">
        <f>SUM(C28)*100/(G28)</f>
        <v>80</v>
      </c>
      <c r="E28" s="801">
        <v>1</v>
      </c>
      <c r="F28" s="898">
        <f>SUM(E28)*100/(G28)</f>
        <v>20</v>
      </c>
      <c r="G28" s="356">
        <f t="shared" si="2"/>
        <v>5</v>
      </c>
    </row>
    <row r="29" spans="1:7" s="527" customFormat="1" x14ac:dyDescent="0.25">
      <c r="A29" s="474" t="s">
        <v>34</v>
      </c>
      <c r="B29" s="475"/>
      <c r="C29" s="899">
        <f>SUM(C10:C28)</f>
        <v>140</v>
      </c>
      <c r="D29" s="778">
        <f t="shared" ref="D29:D74" si="13">SUM(C29)*100/(G29)</f>
        <v>78.212290502793294</v>
      </c>
      <c r="E29" s="900">
        <f>G29-C29</f>
        <v>39</v>
      </c>
      <c r="F29" s="526">
        <f t="shared" ref="F29:F74" si="14">SUM(E29)*100/(G29)</f>
        <v>21.787709497206706</v>
      </c>
      <c r="G29" s="774">
        <f>SUM(G10:G28)</f>
        <v>179</v>
      </c>
    </row>
    <row r="30" spans="1:7" x14ac:dyDescent="0.25">
      <c r="A30" s="549" t="s">
        <v>358</v>
      </c>
      <c r="B30" s="355" t="s">
        <v>40</v>
      </c>
      <c r="C30" s="808">
        <v>20</v>
      </c>
      <c r="D30" s="896">
        <f t="shared" ref="D30:D37" si="15">SUM(C30)*100/(G30)</f>
        <v>47.61904761904762</v>
      </c>
      <c r="E30" s="801">
        <v>22</v>
      </c>
      <c r="F30" s="894">
        <f t="shared" ref="F30:F37" si="16">SUM(E30)*100/(G30)</f>
        <v>52.38095238095238</v>
      </c>
      <c r="G30" s="356">
        <f t="shared" ref="G30:G52" si="17">SUM(C30,E30)</f>
        <v>42</v>
      </c>
    </row>
    <row r="31" spans="1:7" x14ac:dyDescent="0.25">
      <c r="A31" s="549" t="s">
        <v>173</v>
      </c>
      <c r="B31" s="355" t="s">
        <v>40</v>
      </c>
      <c r="C31" s="808">
        <v>5</v>
      </c>
      <c r="D31" s="896">
        <f t="shared" ref="D31:D32" si="18">SUM(C31)*100/(G31)</f>
        <v>71.428571428571431</v>
      </c>
      <c r="E31" s="801">
        <v>2</v>
      </c>
      <c r="F31" s="894">
        <f t="shared" ref="F31:F32" si="19">SUM(E31)*100/(G31)</f>
        <v>28.571428571428573</v>
      </c>
      <c r="G31" s="356">
        <f t="shared" si="17"/>
        <v>7</v>
      </c>
    </row>
    <row r="32" spans="1:7" ht="14.1" customHeight="1" x14ac:dyDescent="0.25">
      <c r="A32" s="399" t="s">
        <v>361</v>
      </c>
      <c r="B32" s="355" t="s">
        <v>41</v>
      </c>
      <c r="C32" s="808">
        <v>28</v>
      </c>
      <c r="D32" s="896">
        <f t="shared" si="18"/>
        <v>65.116279069767444</v>
      </c>
      <c r="E32" s="801">
        <v>15</v>
      </c>
      <c r="F32" s="894">
        <f t="shared" si="19"/>
        <v>34.883720930232556</v>
      </c>
      <c r="G32" s="356">
        <f t="shared" si="17"/>
        <v>43</v>
      </c>
    </row>
    <row r="33" spans="1:7" ht="14.1" customHeight="1" x14ac:dyDescent="0.25">
      <c r="A33" s="409" t="s">
        <v>357</v>
      </c>
      <c r="B33" s="355" t="s">
        <v>40</v>
      </c>
      <c r="C33" s="808">
        <v>6</v>
      </c>
      <c r="D33" s="896">
        <f>SUM(C33)*100/(G33)</f>
        <v>50</v>
      </c>
      <c r="E33" s="801">
        <v>6</v>
      </c>
      <c r="F33" s="894">
        <f>SUM(E33)*100/(G33)</f>
        <v>50</v>
      </c>
      <c r="G33" s="356">
        <f>SUM(C33,E33)</f>
        <v>12</v>
      </c>
    </row>
    <row r="34" spans="1:7" ht="14.1" customHeight="1" x14ac:dyDescent="0.25">
      <c r="A34" s="409" t="s">
        <v>181</v>
      </c>
      <c r="B34" s="355" t="s">
        <v>40</v>
      </c>
      <c r="C34" s="808">
        <v>6</v>
      </c>
      <c r="D34" s="896">
        <f t="shared" ref="D34" si="20">SUM(C34)*100/(G34)</f>
        <v>100</v>
      </c>
      <c r="E34" s="801">
        <v>0</v>
      </c>
      <c r="F34" s="894">
        <f t="shared" ref="F34" si="21">SUM(E34)*100/(G34)</f>
        <v>0</v>
      </c>
      <c r="G34" s="356">
        <f>SUM(C34,E34)</f>
        <v>6</v>
      </c>
    </row>
    <row r="35" spans="1:7" ht="14.1" customHeight="1" x14ac:dyDescent="0.25">
      <c r="A35" s="399" t="s">
        <v>182</v>
      </c>
      <c r="B35" s="355" t="s">
        <v>40</v>
      </c>
      <c r="C35" s="808">
        <v>2</v>
      </c>
      <c r="D35" s="896">
        <f>SUM(C35)*100/(G35)</f>
        <v>40</v>
      </c>
      <c r="E35" s="801">
        <v>3</v>
      </c>
      <c r="F35" s="894">
        <f>SUM(E35)*100/(G35)</f>
        <v>60</v>
      </c>
      <c r="G35" s="356">
        <f t="shared" ref="G35:G36" si="22">SUM(C35,E35)</f>
        <v>5</v>
      </c>
    </row>
    <row r="36" spans="1:7" ht="14.1" customHeight="1" x14ac:dyDescent="0.25">
      <c r="A36" s="409" t="s">
        <v>388</v>
      </c>
      <c r="B36" s="355" t="s">
        <v>40</v>
      </c>
      <c r="C36" s="808">
        <v>1</v>
      </c>
      <c r="D36" s="896">
        <f t="shared" ref="D36" si="23">SUM(C36)*100/(G36)</f>
        <v>25</v>
      </c>
      <c r="E36" s="801">
        <v>3</v>
      </c>
      <c r="F36" s="894">
        <f t="shared" ref="F36" si="24">SUM(E36)*100/(G36)</f>
        <v>75</v>
      </c>
      <c r="G36" s="356">
        <f t="shared" si="22"/>
        <v>4</v>
      </c>
    </row>
    <row r="37" spans="1:7" ht="14.1" customHeight="1" x14ac:dyDescent="0.25">
      <c r="A37" s="409" t="s">
        <v>134</v>
      </c>
      <c r="B37" s="355" t="s">
        <v>40</v>
      </c>
      <c r="C37" s="808">
        <v>41</v>
      </c>
      <c r="D37" s="896">
        <f t="shared" si="15"/>
        <v>47.674418604651166</v>
      </c>
      <c r="E37" s="801">
        <v>45</v>
      </c>
      <c r="F37" s="894">
        <f t="shared" si="16"/>
        <v>52.325581395348834</v>
      </c>
      <c r="G37" s="356">
        <f t="shared" si="17"/>
        <v>86</v>
      </c>
    </row>
    <row r="38" spans="1:7" ht="14.1" customHeight="1" x14ac:dyDescent="0.25">
      <c r="A38" s="409" t="s">
        <v>198</v>
      </c>
      <c r="B38" s="355" t="s">
        <v>41</v>
      </c>
      <c r="C38" s="808">
        <v>2</v>
      </c>
      <c r="D38" s="896">
        <f t="shared" ref="D38:D39" si="25">SUM(C38)*100/(G38)</f>
        <v>66.666666666666671</v>
      </c>
      <c r="E38" s="801">
        <v>1</v>
      </c>
      <c r="F38" s="894">
        <f t="shared" ref="F38:F39" si="26">SUM(E38)*100/(G38)</f>
        <v>33.333333333333336</v>
      </c>
      <c r="G38" s="356">
        <f t="shared" si="17"/>
        <v>3</v>
      </c>
    </row>
    <row r="39" spans="1:7" ht="14.1" customHeight="1" x14ac:dyDescent="0.25">
      <c r="A39" s="409" t="s">
        <v>389</v>
      </c>
      <c r="B39" s="355" t="s">
        <v>40</v>
      </c>
      <c r="C39" s="808">
        <v>1</v>
      </c>
      <c r="D39" s="896">
        <f t="shared" si="25"/>
        <v>100</v>
      </c>
      <c r="E39" s="801">
        <v>0</v>
      </c>
      <c r="F39" s="894">
        <f t="shared" si="26"/>
        <v>0</v>
      </c>
      <c r="G39" s="356">
        <f t="shared" si="17"/>
        <v>1</v>
      </c>
    </row>
    <row r="40" spans="1:7" ht="14.1" customHeight="1" x14ac:dyDescent="0.25">
      <c r="A40" s="355" t="s">
        <v>141</v>
      </c>
      <c r="B40" s="355" t="s">
        <v>40</v>
      </c>
      <c r="C40" s="808">
        <v>8</v>
      </c>
      <c r="D40" s="896">
        <f>SUM(C40)*100/(G40)</f>
        <v>88.888888888888886</v>
      </c>
      <c r="E40" s="801">
        <v>1</v>
      </c>
      <c r="F40" s="894">
        <f>SUM(E40)*100/(G40)</f>
        <v>11.111111111111111</v>
      </c>
      <c r="G40" s="356">
        <f>SUM(C40,E40)</f>
        <v>9</v>
      </c>
    </row>
    <row r="41" spans="1:7" ht="14.1" customHeight="1" x14ac:dyDescent="0.25">
      <c r="A41" s="399" t="s">
        <v>122</v>
      </c>
      <c r="B41" s="355" t="s">
        <v>40</v>
      </c>
      <c r="C41" s="808">
        <v>27</v>
      </c>
      <c r="D41" s="896">
        <f t="shared" si="13"/>
        <v>69.230769230769226</v>
      </c>
      <c r="E41" s="801">
        <v>12</v>
      </c>
      <c r="F41" s="894">
        <f t="shared" si="14"/>
        <v>30.76923076923077</v>
      </c>
      <c r="G41" s="356">
        <f t="shared" si="17"/>
        <v>39</v>
      </c>
    </row>
    <row r="42" spans="1:7" ht="14.1" customHeight="1" x14ac:dyDescent="0.25">
      <c r="A42" s="399" t="s">
        <v>123</v>
      </c>
      <c r="B42" s="355" t="s">
        <v>40</v>
      </c>
      <c r="C42" s="808">
        <v>30</v>
      </c>
      <c r="D42" s="896">
        <f t="shared" si="13"/>
        <v>63.829787234042556</v>
      </c>
      <c r="E42" s="801">
        <v>17</v>
      </c>
      <c r="F42" s="894">
        <f t="shared" si="14"/>
        <v>36.170212765957444</v>
      </c>
      <c r="G42" s="356">
        <f t="shared" si="17"/>
        <v>47</v>
      </c>
    </row>
    <row r="43" spans="1:7" ht="14.1" customHeight="1" x14ac:dyDescent="0.25">
      <c r="A43" s="399" t="s">
        <v>25</v>
      </c>
      <c r="B43" s="355" t="s">
        <v>41</v>
      </c>
      <c r="C43" s="808">
        <v>4</v>
      </c>
      <c r="D43" s="896">
        <f t="shared" ref="D43" si="27">SUM(C43)*100/(G43)</f>
        <v>80</v>
      </c>
      <c r="E43" s="801">
        <v>1</v>
      </c>
      <c r="F43" s="894">
        <f t="shared" ref="F43" si="28">SUM(E43)*100/(G43)</f>
        <v>20</v>
      </c>
      <c r="G43" s="356">
        <f t="shared" si="17"/>
        <v>5</v>
      </c>
    </row>
    <row r="44" spans="1:7" ht="14.1" customHeight="1" x14ac:dyDescent="0.25">
      <c r="A44" s="399" t="s">
        <v>188</v>
      </c>
      <c r="B44" s="355" t="s">
        <v>40</v>
      </c>
      <c r="C44" s="808">
        <v>1</v>
      </c>
      <c r="D44" s="896">
        <f>SUM(C44)*100/(G44)</f>
        <v>100</v>
      </c>
      <c r="E44" s="801">
        <v>0</v>
      </c>
      <c r="F44" s="894">
        <f>SUM(E44)*100/(G44)</f>
        <v>0</v>
      </c>
      <c r="G44" s="356">
        <f>SUM(C44,E44)</f>
        <v>1</v>
      </c>
    </row>
    <row r="45" spans="1:7" ht="14.1" customHeight="1" x14ac:dyDescent="0.25">
      <c r="A45" s="399" t="s">
        <v>31</v>
      </c>
      <c r="B45" s="355" t="s">
        <v>40</v>
      </c>
      <c r="C45" s="808">
        <v>12</v>
      </c>
      <c r="D45" s="896">
        <f t="shared" si="13"/>
        <v>100</v>
      </c>
      <c r="E45" s="801">
        <v>0</v>
      </c>
      <c r="F45" s="894">
        <f t="shared" si="14"/>
        <v>0</v>
      </c>
      <c r="G45" s="356">
        <f t="shared" si="17"/>
        <v>12</v>
      </c>
    </row>
    <row r="46" spans="1:7" ht="14.1" customHeight="1" x14ac:dyDescent="0.25">
      <c r="A46" s="399" t="s">
        <v>189</v>
      </c>
      <c r="B46" s="355" t="s">
        <v>41</v>
      </c>
      <c r="C46" s="808">
        <v>3</v>
      </c>
      <c r="D46" s="896">
        <f t="shared" si="13"/>
        <v>75</v>
      </c>
      <c r="E46" s="801">
        <v>1</v>
      </c>
      <c r="F46" s="894">
        <f t="shared" si="14"/>
        <v>25</v>
      </c>
      <c r="G46" s="356">
        <f t="shared" si="17"/>
        <v>4</v>
      </c>
    </row>
    <row r="47" spans="1:7" ht="14.1" customHeight="1" x14ac:dyDescent="0.25">
      <c r="A47" s="399" t="s">
        <v>190</v>
      </c>
      <c r="B47" s="355" t="s">
        <v>41</v>
      </c>
      <c r="C47" s="808">
        <v>2</v>
      </c>
      <c r="D47" s="896">
        <f t="shared" si="13"/>
        <v>100</v>
      </c>
      <c r="E47" s="801">
        <v>0</v>
      </c>
      <c r="F47" s="894">
        <f t="shared" si="14"/>
        <v>0</v>
      </c>
      <c r="G47" s="356">
        <f t="shared" si="17"/>
        <v>2</v>
      </c>
    </row>
    <row r="48" spans="1:7" ht="14.1" customHeight="1" x14ac:dyDescent="0.25">
      <c r="A48" s="365" t="s">
        <v>147</v>
      </c>
      <c r="B48" s="355" t="s">
        <v>41</v>
      </c>
      <c r="C48" s="808">
        <v>0</v>
      </c>
      <c r="D48" s="896">
        <f t="shared" ref="D48" si="29">SUM(C48)*100/(G48)</f>
        <v>0</v>
      </c>
      <c r="E48" s="801">
        <v>1</v>
      </c>
      <c r="F48" s="894">
        <f t="shared" ref="F48" si="30">SUM(E48)*100/(G48)</f>
        <v>100</v>
      </c>
      <c r="G48" s="356">
        <f t="shared" si="17"/>
        <v>1</v>
      </c>
    </row>
    <row r="49" spans="1:7" ht="14.1" customHeight="1" x14ac:dyDescent="0.25">
      <c r="A49" s="365" t="s">
        <v>121</v>
      </c>
      <c r="B49" s="355" t="s">
        <v>40</v>
      </c>
      <c r="C49" s="808">
        <v>1</v>
      </c>
      <c r="D49" s="896">
        <f t="shared" si="13"/>
        <v>50</v>
      </c>
      <c r="E49" s="801">
        <v>1</v>
      </c>
      <c r="F49" s="894">
        <f t="shared" si="14"/>
        <v>50</v>
      </c>
      <c r="G49" s="356">
        <f t="shared" si="17"/>
        <v>2</v>
      </c>
    </row>
    <row r="50" spans="1:7" ht="14.1" customHeight="1" x14ac:dyDescent="0.25">
      <c r="A50" s="399" t="s">
        <v>129</v>
      </c>
      <c r="B50" s="355" t="s">
        <v>40</v>
      </c>
      <c r="C50" s="808">
        <v>2</v>
      </c>
      <c r="D50" s="896">
        <f t="shared" si="13"/>
        <v>22.222222222222221</v>
      </c>
      <c r="E50" s="801">
        <v>7</v>
      </c>
      <c r="F50" s="894">
        <f t="shared" si="14"/>
        <v>77.777777777777771</v>
      </c>
      <c r="G50" s="356">
        <f t="shared" si="17"/>
        <v>9</v>
      </c>
    </row>
    <row r="51" spans="1:7" x14ac:dyDescent="0.25">
      <c r="A51" s="399" t="s">
        <v>106</v>
      </c>
      <c r="B51" s="355" t="s">
        <v>40</v>
      </c>
      <c r="C51" s="808">
        <v>19</v>
      </c>
      <c r="D51" s="896">
        <f>SUM(C51)*100/(G51)</f>
        <v>100</v>
      </c>
      <c r="E51" s="801">
        <v>0</v>
      </c>
      <c r="F51" s="894">
        <f t="shared" ref="F51" si="31">SUM(E51)*100/(G51)</f>
        <v>0</v>
      </c>
      <c r="G51" s="356">
        <f t="shared" si="17"/>
        <v>19</v>
      </c>
    </row>
    <row r="52" spans="1:7" x14ac:dyDescent="0.25">
      <c r="A52" s="399" t="s">
        <v>264</v>
      </c>
      <c r="B52" s="355" t="s">
        <v>40</v>
      </c>
      <c r="C52" s="808">
        <v>1</v>
      </c>
      <c r="D52" s="896">
        <f>SUM(C52)*100/(G52)</f>
        <v>100</v>
      </c>
      <c r="E52" s="801">
        <v>0</v>
      </c>
      <c r="F52" s="894">
        <f t="shared" si="14"/>
        <v>0</v>
      </c>
      <c r="G52" s="356">
        <f t="shared" si="17"/>
        <v>1</v>
      </c>
    </row>
    <row r="53" spans="1:7" ht="14.1" customHeight="1" x14ac:dyDescent="0.25">
      <c r="A53" s="475" t="s">
        <v>23</v>
      </c>
      <c r="B53" s="475"/>
      <c r="C53" s="899">
        <f>SUM(C30:C52)</f>
        <v>222</v>
      </c>
      <c r="D53" s="773">
        <f t="shared" si="13"/>
        <v>61.666666666666664</v>
      </c>
      <c r="E53" s="900">
        <f>G53-C53</f>
        <v>138</v>
      </c>
      <c r="F53" s="526">
        <f t="shared" si="14"/>
        <v>38.333333333333336</v>
      </c>
      <c r="G53" s="774">
        <f>SUM(G30:G52)</f>
        <v>360</v>
      </c>
    </row>
    <row r="54" spans="1:7" ht="14.1" customHeight="1" x14ac:dyDescent="0.25">
      <c r="A54" s="396" t="s">
        <v>378</v>
      </c>
      <c r="B54" s="348" t="s">
        <v>41</v>
      </c>
      <c r="C54" s="808">
        <v>0</v>
      </c>
      <c r="D54" s="896">
        <f t="shared" si="13"/>
        <v>0</v>
      </c>
      <c r="E54" s="801">
        <v>1</v>
      </c>
      <c r="F54" s="894">
        <f t="shared" si="14"/>
        <v>100</v>
      </c>
      <c r="G54" s="356">
        <f t="shared" ref="G54:G57" si="32">SUM(C54,E54)</f>
        <v>1</v>
      </c>
    </row>
    <row r="55" spans="1:7" ht="14.1" customHeight="1" x14ac:dyDescent="0.25">
      <c r="A55" s="399" t="s">
        <v>394</v>
      </c>
      <c r="B55" s="348" t="s">
        <v>40</v>
      </c>
      <c r="C55" s="808">
        <v>0</v>
      </c>
      <c r="D55" s="896">
        <f t="shared" ref="D55" si="33">SUM(C55)*100/(G55)</f>
        <v>0</v>
      </c>
      <c r="E55" s="801">
        <v>1</v>
      </c>
      <c r="F55" s="894">
        <f t="shared" ref="F55" si="34">SUM(E55)*100/(G55)</f>
        <v>100</v>
      </c>
      <c r="G55" s="356">
        <f t="shared" si="32"/>
        <v>1</v>
      </c>
    </row>
    <row r="56" spans="1:7" ht="14.1" customHeight="1" x14ac:dyDescent="0.25">
      <c r="A56" s="409" t="s">
        <v>252</v>
      </c>
      <c r="B56" s="348" t="s">
        <v>40</v>
      </c>
      <c r="C56" s="808">
        <v>2</v>
      </c>
      <c r="D56" s="896">
        <f t="shared" ref="D56:D58" si="35">SUM(C56)*100/(G56)</f>
        <v>100</v>
      </c>
      <c r="E56" s="801">
        <v>0</v>
      </c>
      <c r="F56" s="894">
        <f t="shared" ref="F56:F58" si="36">SUM(E56)*100/(G56)</f>
        <v>0</v>
      </c>
      <c r="G56" s="356">
        <f t="shared" si="32"/>
        <v>2</v>
      </c>
    </row>
    <row r="57" spans="1:7" ht="14.1" customHeight="1" x14ac:dyDescent="0.25">
      <c r="A57" s="409" t="s">
        <v>200</v>
      </c>
      <c r="B57" s="348" t="s">
        <v>41</v>
      </c>
      <c r="C57" s="808">
        <v>7</v>
      </c>
      <c r="D57" s="896">
        <f t="shared" si="35"/>
        <v>87.5</v>
      </c>
      <c r="E57" s="801">
        <v>1</v>
      </c>
      <c r="F57" s="894">
        <f t="shared" si="36"/>
        <v>12.5</v>
      </c>
      <c r="G57" s="356">
        <f t="shared" si="32"/>
        <v>8</v>
      </c>
    </row>
    <row r="58" spans="1:7" ht="14.1" customHeight="1" x14ac:dyDescent="0.25">
      <c r="A58" s="409" t="s">
        <v>6</v>
      </c>
      <c r="B58" s="348" t="s">
        <v>40</v>
      </c>
      <c r="C58" s="808">
        <v>5</v>
      </c>
      <c r="D58" s="896">
        <f t="shared" si="35"/>
        <v>83.333333333333329</v>
      </c>
      <c r="E58" s="801">
        <v>1</v>
      </c>
      <c r="F58" s="894">
        <f t="shared" si="36"/>
        <v>16.666666666666668</v>
      </c>
      <c r="G58" s="356">
        <f>SUM(C58,E58)</f>
        <v>6</v>
      </c>
    </row>
    <row r="59" spans="1:7" ht="14.1" customHeight="1" x14ac:dyDescent="0.25">
      <c r="A59" s="409" t="s">
        <v>527</v>
      </c>
      <c r="B59" s="348" t="s">
        <v>40</v>
      </c>
      <c r="C59" s="808">
        <v>2</v>
      </c>
      <c r="D59" s="896">
        <f t="shared" ref="D59" si="37">SUM(C59)*100/(G59)</f>
        <v>100</v>
      </c>
      <c r="E59" s="801">
        <v>0</v>
      </c>
      <c r="F59" s="894">
        <f t="shared" ref="F59" si="38">SUM(E59)*100/(G59)</f>
        <v>0</v>
      </c>
      <c r="G59" s="356">
        <f t="shared" ref="G59" si="39">SUM(C59,E59)</f>
        <v>2</v>
      </c>
    </row>
    <row r="60" spans="1:7" ht="14.1" customHeight="1" x14ac:dyDescent="0.25">
      <c r="A60" s="409" t="s">
        <v>184</v>
      </c>
      <c r="B60" s="348" t="s">
        <v>41</v>
      </c>
      <c r="C60" s="808">
        <v>1</v>
      </c>
      <c r="D60" s="896">
        <f>SUM(C60)*100/(G60)</f>
        <v>100</v>
      </c>
      <c r="E60" s="801">
        <v>0</v>
      </c>
      <c r="F60" s="894">
        <f>SUM(E60)*100/(G60)</f>
        <v>0</v>
      </c>
      <c r="G60" s="356">
        <f>SUM(C60,E60)</f>
        <v>1</v>
      </c>
    </row>
    <row r="61" spans="1:7" ht="14.1" customHeight="1" x14ac:dyDescent="0.25">
      <c r="A61" s="409" t="s">
        <v>169</v>
      </c>
      <c r="B61" s="348" t="s">
        <v>41</v>
      </c>
      <c r="C61" s="808">
        <v>1</v>
      </c>
      <c r="D61" s="896">
        <f t="shared" ref="D61" si="40">SUM(C61)*100/(G61)</f>
        <v>100</v>
      </c>
      <c r="E61" s="801">
        <v>0</v>
      </c>
      <c r="F61" s="894">
        <f t="shared" ref="F61" si="41">SUM(E61)*100/(G61)</f>
        <v>0</v>
      </c>
      <c r="G61" s="356">
        <f t="shared" ref="G61:G84" si="42">SUM(C61,E61)</f>
        <v>1</v>
      </c>
    </row>
    <row r="62" spans="1:7" ht="14.1" customHeight="1" x14ac:dyDescent="0.25">
      <c r="A62" s="409" t="s">
        <v>154</v>
      </c>
      <c r="B62" s="348" t="s">
        <v>40</v>
      </c>
      <c r="C62" s="808">
        <v>11</v>
      </c>
      <c r="D62" s="896">
        <f t="shared" si="13"/>
        <v>40.74074074074074</v>
      </c>
      <c r="E62" s="801">
        <v>16</v>
      </c>
      <c r="F62" s="894">
        <f t="shared" si="14"/>
        <v>59.25925925925926</v>
      </c>
      <c r="G62" s="356">
        <f t="shared" si="42"/>
        <v>27</v>
      </c>
    </row>
    <row r="63" spans="1:7" ht="14.1" customHeight="1" x14ac:dyDescent="0.25">
      <c r="A63" s="409" t="s">
        <v>140</v>
      </c>
      <c r="B63" s="348" t="s">
        <v>40</v>
      </c>
      <c r="C63" s="808">
        <v>2</v>
      </c>
      <c r="D63" s="896">
        <f>SUM(C63)*100/(G63)</f>
        <v>66.666666666666671</v>
      </c>
      <c r="E63" s="801">
        <v>1</v>
      </c>
      <c r="F63" s="894">
        <f>SUM(E63)*100/(G63)</f>
        <v>33.333333333333336</v>
      </c>
      <c r="G63" s="356">
        <f t="shared" si="42"/>
        <v>3</v>
      </c>
    </row>
    <row r="64" spans="1:7" ht="14.1" customHeight="1" x14ac:dyDescent="0.25">
      <c r="A64" s="399" t="s">
        <v>4</v>
      </c>
      <c r="B64" s="355" t="s">
        <v>40</v>
      </c>
      <c r="C64" s="808">
        <v>4</v>
      </c>
      <c r="D64" s="896">
        <f t="shared" si="13"/>
        <v>66.666666666666671</v>
      </c>
      <c r="E64" s="801">
        <v>2</v>
      </c>
      <c r="F64" s="894">
        <f t="shared" si="14"/>
        <v>33.333333333333336</v>
      </c>
      <c r="G64" s="356">
        <f t="shared" si="42"/>
        <v>6</v>
      </c>
    </row>
    <row r="65" spans="1:7" ht="14.1" customHeight="1" x14ac:dyDescent="0.25">
      <c r="A65" s="399" t="s">
        <v>197</v>
      </c>
      <c r="B65" s="355" t="s">
        <v>41</v>
      </c>
      <c r="C65" s="808">
        <v>1</v>
      </c>
      <c r="D65" s="896">
        <f t="shared" ref="D65" si="43">SUM(C65)*100/(G65)</f>
        <v>16.666666666666668</v>
      </c>
      <c r="E65" s="801">
        <v>5</v>
      </c>
      <c r="F65" s="894">
        <f t="shared" ref="F65" si="44">SUM(E65)*100/(G65)</f>
        <v>83.333333333333329</v>
      </c>
      <c r="G65" s="356">
        <f t="shared" si="42"/>
        <v>6</v>
      </c>
    </row>
    <row r="66" spans="1:7" ht="14.1" customHeight="1" x14ac:dyDescent="0.25">
      <c r="A66" s="399" t="s">
        <v>33</v>
      </c>
      <c r="B66" s="355" t="s">
        <v>40</v>
      </c>
      <c r="C66" s="808">
        <v>5</v>
      </c>
      <c r="D66" s="896">
        <f t="shared" si="13"/>
        <v>45.454545454545453</v>
      </c>
      <c r="E66" s="801">
        <v>6</v>
      </c>
      <c r="F66" s="894">
        <f t="shared" si="14"/>
        <v>54.545454545454547</v>
      </c>
      <c r="G66" s="356">
        <f t="shared" si="42"/>
        <v>11</v>
      </c>
    </row>
    <row r="67" spans="1:7" ht="14.1" customHeight="1" x14ac:dyDescent="0.25">
      <c r="A67" s="399" t="s">
        <v>396</v>
      </c>
      <c r="B67" s="355" t="s">
        <v>40</v>
      </c>
      <c r="C67" s="808">
        <v>1</v>
      </c>
      <c r="D67" s="896">
        <f t="shared" ref="D67" si="45">SUM(C67)*100/(G67)</f>
        <v>33.333333333333336</v>
      </c>
      <c r="E67" s="801">
        <v>2</v>
      </c>
      <c r="F67" s="894">
        <f t="shared" ref="F67" si="46">SUM(E67)*100/(G67)</f>
        <v>66.666666666666671</v>
      </c>
      <c r="G67" s="356">
        <f t="shared" si="42"/>
        <v>3</v>
      </c>
    </row>
    <row r="68" spans="1:7" ht="14.1" customHeight="1" x14ac:dyDescent="0.25">
      <c r="A68" s="399" t="s">
        <v>203</v>
      </c>
      <c r="B68" s="355" t="s">
        <v>40</v>
      </c>
      <c r="C68" s="808">
        <v>1</v>
      </c>
      <c r="D68" s="896">
        <f t="shared" ref="D68:D69" si="47">SUM(C68)*100/(G68)</f>
        <v>12.5</v>
      </c>
      <c r="E68" s="801">
        <v>7</v>
      </c>
      <c r="F68" s="894">
        <f t="shared" ref="F68:F69" si="48">SUM(E68)*100/(G68)</f>
        <v>87.5</v>
      </c>
      <c r="G68" s="356">
        <f t="shared" si="42"/>
        <v>8</v>
      </c>
    </row>
    <row r="69" spans="1:7" ht="30" customHeight="1" x14ac:dyDescent="0.25">
      <c r="A69" s="409" t="s">
        <v>397</v>
      </c>
      <c r="B69" s="355" t="s">
        <v>41</v>
      </c>
      <c r="C69" s="808">
        <v>0</v>
      </c>
      <c r="D69" s="896">
        <f t="shared" si="47"/>
        <v>0</v>
      </c>
      <c r="E69" s="801">
        <v>1</v>
      </c>
      <c r="F69" s="894">
        <f t="shared" si="48"/>
        <v>100</v>
      </c>
      <c r="G69" s="356">
        <f t="shared" si="42"/>
        <v>1</v>
      </c>
    </row>
    <row r="70" spans="1:7" ht="14.1" customHeight="1" x14ac:dyDescent="0.25">
      <c r="A70" s="399" t="s">
        <v>172</v>
      </c>
      <c r="B70" s="355" t="s">
        <v>40</v>
      </c>
      <c r="C70" s="808">
        <v>2</v>
      </c>
      <c r="D70" s="896">
        <f t="shared" si="13"/>
        <v>100</v>
      </c>
      <c r="E70" s="801">
        <v>0</v>
      </c>
      <c r="F70" s="894">
        <f t="shared" si="14"/>
        <v>0</v>
      </c>
      <c r="G70" s="356">
        <f t="shared" si="42"/>
        <v>2</v>
      </c>
    </row>
    <row r="71" spans="1:7" ht="14.1" customHeight="1" x14ac:dyDescent="0.25">
      <c r="A71" s="399" t="s">
        <v>398</v>
      </c>
      <c r="B71" s="355" t="s">
        <v>40</v>
      </c>
      <c r="C71" s="808">
        <v>4</v>
      </c>
      <c r="D71" s="896">
        <f t="shared" ref="D71" si="49">SUM(C71)*100/(G71)</f>
        <v>80</v>
      </c>
      <c r="E71" s="801">
        <v>1</v>
      </c>
      <c r="F71" s="894">
        <f t="shared" ref="F71" si="50">SUM(E71)*100/(G71)</f>
        <v>20</v>
      </c>
      <c r="G71" s="356">
        <f t="shared" si="42"/>
        <v>5</v>
      </c>
    </row>
    <row r="72" spans="1:7" ht="14.1" customHeight="1" x14ac:dyDescent="0.25">
      <c r="A72" s="399" t="s">
        <v>25</v>
      </c>
      <c r="B72" s="355" t="s">
        <v>40</v>
      </c>
      <c r="C72" s="808">
        <v>1</v>
      </c>
      <c r="D72" s="896">
        <f t="shared" ref="D72" si="51">SUM(C72)*100/(G72)</f>
        <v>33.333333333333336</v>
      </c>
      <c r="E72" s="801">
        <v>2</v>
      </c>
      <c r="F72" s="894">
        <f t="shared" ref="F72" si="52">SUM(E72)*100/(G72)</f>
        <v>66.666666666666671</v>
      </c>
      <c r="G72" s="356">
        <f t="shared" si="42"/>
        <v>3</v>
      </c>
    </row>
    <row r="73" spans="1:7" ht="14.1" customHeight="1" x14ac:dyDescent="0.25">
      <c r="A73" s="399" t="s">
        <v>399</v>
      </c>
      <c r="B73" s="355" t="s">
        <v>40</v>
      </c>
      <c r="C73" s="808">
        <v>3</v>
      </c>
      <c r="D73" s="896">
        <f t="shared" ref="D73" si="53">SUM(C73)*100/(G73)</f>
        <v>75</v>
      </c>
      <c r="E73" s="801">
        <v>1</v>
      </c>
      <c r="F73" s="894">
        <f t="shared" ref="F73" si="54">SUM(E73)*100/(G73)</f>
        <v>25</v>
      </c>
      <c r="G73" s="356">
        <f t="shared" si="42"/>
        <v>4</v>
      </c>
    </row>
    <row r="74" spans="1:7" ht="14.1" customHeight="1" x14ac:dyDescent="0.25">
      <c r="A74" s="399" t="s">
        <v>98</v>
      </c>
      <c r="B74" s="355" t="s">
        <v>40</v>
      </c>
      <c r="C74" s="808">
        <v>1</v>
      </c>
      <c r="D74" s="896">
        <f t="shared" si="13"/>
        <v>100</v>
      </c>
      <c r="E74" s="801">
        <v>0</v>
      </c>
      <c r="F74" s="894">
        <f t="shared" si="14"/>
        <v>0</v>
      </c>
      <c r="G74" s="356">
        <f t="shared" si="42"/>
        <v>1</v>
      </c>
    </row>
    <row r="75" spans="1:7" ht="14.1" customHeight="1" x14ac:dyDescent="0.25">
      <c r="A75" s="399" t="s">
        <v>26</v>
      </c>
      <c r="B75" s="355" t="s">
        <v>41</v>
      </c>
      <c r="C75" s="808">
        <v>1</v>
      </c>
      <c r="D75" s="896">
        <f t="shared" ref="D75:D84" si="55">SUM(C75)*100/(G75)</f>
        <v>50</v>
      </c>
      <c r="E75" s="801">
        <v>1</v>
      </c>
      <c r="F75" s="894">
        <f t="shared" ref="F75:F84" si="56">SUM(E75)*100/(G75)</f>
        <v>50</v>
      </c>
      <c r="G75" s="356">
        <f t="shared" si="42"/>
        <v>2</v>
      </c>
    </row>
    <row r="76" spans="1:7" ht="14.1" customHeight="1" x14ac:dyDescent="0.25">
      <c r="A76" s="399" t="s">
        <v>207</v>
      </c>
      <c r="B76" s="355" t="s">
        <v>40</v>
      </c>
      <c r="C76" s="808">
        <v>3</v>
      </c>
      <c r="D76" s="896">
        <f t="shared" si="55"/>
        <v>42.857142857142854</v>
      </c>
      <c r="E76" s="801">
        <v>4</v>
      </c>
      <c r="F76" s="894">
        <f t="shared" si="56"/>
        <v>57.142857142857146</v>
      </c>
      <c r="G76" s="356">
        <f t="shared" si="42"/>
        <v>7</v>
      </c>
    </row>
    <row r="77" spans="1:7" ht="14.1" customHeight="1" x14ac:dyDescent="0.25">
      <c r="A77" s="399" t="s">
        <v>206</v>
      </c>
      <c r="B77" s="355" t="s">
        <v>40</v>
      </c>
      <c r="C77" s="808">
        <v>7</v>
      </c>
      <c r="D77" s="896">
        <f t="shared" si="55"/>
        <v>43.75</v>
      </c>
      <c r="E77" s="801">
        <v>9</v>
      </c>
      <c r="F77" s="894">
        <f t="shared" si="56"/>
        <v>56.25</v>
      </c>
      <c r="G77" s="356">
        <f t="shared" si="42"/>
        <v>16</v>
      </c>
    </row>
    <row r="78" spans="1:7" ht="14.1" customHeight="1" x14ac:dyDescent="0.25">
      <c r="A78" s="399" t="s">
        <v>135</v>
      </c>
      <c r="B78" s="355" t="s">
        <v>40</v>
      </c>
      <c r="C78" s="808">
        <v>4</v>
      </c>
      <c r="D78" s="896">
        <f t="shared" si="55"/>
        <v>100</v>
      </c>
      <c r="E78" s="801">
        <v>0</v>
      </c>
      <c r="F78" s="894">
        <f t="shared" si="56"/>
        <v>0</v>
      </c>
      <c r="G78" s="356">
        <f t="shared" si="42"/>
        <v>4</v>
      </c>
    </row>
    <row r="79" spans="1:7" ht="14.1" customHeight="1" x14ac:dyDescent="0.25">
      <c r="A79" s="399" t="s">
        <v>247</v>
      </c>
      <c r="B79" s="355" t="s">
        <v>40</v>
      </c>
      <c r="C79" s="808">
        <v>1</v>
      </c>
      <c r="D79" s="896">
        <f t="shared" si="55"/>
        <v>50</v>
      </c>
      <c r="E79" s="801">
        <v>1</v>
      </c>
      <c r="F79" s="894">
        <f t="shared" si="56"/>
        <v>50</v>
      </c>
      <c r="G79" s="356">
        <f t="shared" si="42"/>
        <v>2</v>
      </c>
    </row>
    <row r="80" spans="1:7" ht="14.1" customHeight="1" x14ac:dyDescent="0.25">
      <c r="A80" s="399" t="s">
        <v>117</v>
      </c>
      <c r="B80" s="355" t="s">
        <v>40</v>
      </c>
      <c r="C80" s="808">
        <v>4</v>
      </c>
      <c r="D80" s="896">
        <f t="shared" si="55"/>
        <v>100</v>
      </c>
      <c r="E80" s="801">
        <v>0</v>
      </c>
      <c r="F80" s="894">
        <f t="shared" si="56"/>
        <v>0</v>
      </c>
      <c r="G80" s="356">
        <f t="shared" si="42"/>
        <v>4</v>
      </c>
    </row>
    <row r="81" spans="1:13" ht="14.1" customHeight="1" x14ac:dyDescent="0.25">
      <c r="A81" s="399" t="s">
        <v>118</v>
      </c>
      <c r="B81" s="355" t="s">
        <v>40</v>
      </c>
      <c r="C81" s="808">
        <v>3</v>
      </c>
      <c r="D81" s="896">
        <f t="shared" si="55"/>
        <v>60</v>
      </c>
      <c r="E81" s="801">
        <v>2</v>
      </c>
      <c r="F81" s="894">
        <f t="shared" si="56"/>
        <v>40</v>
      </c>
      <c r="G81" s="356">
        <f t="shared" si="42"/>
        <v>5</v>
      </c>
    </row>
    <row r="82" spans="1:13" ht="14.1" customHeight="1" x14ac:dyDescent="0.25">
      <c r="A82" s="399" t="s">
        <v>185</v>
      </c>
      <c r="B82" s="355" t="s">
        <v>40</v>
      </c>
      <c r="C82" s="808">
        <v>22</v>
      </c>
      <c r="D82" s="896">
        <f t="shared" si="55"/>
        <v>70.967741935483872</v>
      </c>
      <c r="E82" s="801">
        <v>9</v>
      </c>
      <c r="F82" s="894">
        <f t="shared" si="56"/>
        <v>29.032258064516128</v>
      </c>
      <c r="G82" s="356">
        <f>SUM(C82,E82)</f>
        <v>31</v>
      </c>
    </row>
    <row r="83" spans="1:13" x14ac:dyDescent="0.25">
      <c r="A83" s="399" t="s">
        <v>155</v>
      </c>
      <c r="B83" s="355" t="s">
        <v>40</v>
      </c>
      <c r="C83" s="808">
        <v>3</v>
      </c>
      <c r="D83" s="896">
        <f t="shared" si="55"/>
        <v>75</v>
      </c>
      <c r="E83" s="801">
        <v>1</v>
      </c>
      <c r="F83" s="894">
        <f t="shared" si="56"/>
        <v>25</v>
      </c>
      <c r="G83" s="356">
        <f t="shared" si="42"/>
        <v>4</v>
      </c>
    </row>
    <row r="84" spans="1:13" ht="14.1" customHeight="1" x14ac:dyDescent="0.25">
      <c r="A84" s="399" t="s">
        <v>130</v>
      </c>
      <c r="B84" s="355" t="s">
        <v>40</v>
      </c>
      <c r="C84" s="808">
        <v>4</v>
      </c>
      <c r="D84" s="896">
        <f t="shared" si="55"/>
        <v>80</v>
      </c>
      <c r="E84" s="801">
        <v>1</v>
      </c>
      <c r="F84" s="894">
        <f t="shared" si="56"/>
        <v>20</v>
      </c>
      <c r="G84" s="356">
        <f t="shared" si="42"/>
        <v>5</v>
      </c>
    </row>
    <row r="85" spans="1:13" ht="14.1" customHeight="1" x14ac:dyDescent="0.25">
      <c r="A85" s="474" t="s">
        <v>27</v>
      </c>
      <c r="B85" s="475"/>
      <c r="C85" s="899">
        <f>SUM(C54:C84)</f>
        <v>106</v>
      </c>
      <c r="D85" s="773">
        <f t="shared" ref="D85:D107" si="57">SUM(C85)*100/(G85)</f>
        <v>58.241758241758241</v>
      </c>
      <c r="E85" s="900">
        <f>G85-C85</f>
        <v>76</v>
      </c>
      <c r="F85" s="526">
        <f t="shared" ref="F85:F107" si="58">SUM(E85)*100/(G85)</f>
        <v>41.758241758241759</v>
      </c>
      <c r="G85" s="774">
        <f>SUM(G54:G84)</f>
        <v>182</v>
      </c>
    </row>
    <row r="86" spans="1:13" ht="14.1" customHeight="1" x14ac:dyDescent="0.25">
      <c r="A86" s="399" t="s">
        <v>28</v>
      </c>
      <c r="B86" s="355" t="s">
        <v>40</v>
      </c>
      <c r="C86" s="808">
        <v>4</v>
      </c>
      <c r="D86" s="896">
        <f t="shared" ref="D86:D87" si="59">SUM(C86)*100/(G86)</f>
        <v>100</v>
      </c>
      <c r="E86" s="801">
        <v>0</v>
      </c>
      <c r="F86" s="894">
        <f t="shared" ref="F86:F87" si="60">SUM(E86)*100/(G86)</f>
        <v>0</v>
      </c>
      <c r="G86" s="356">
        <f t="shared" ref="G86:G87" si="61">SUM(C86,E86)</f>
        <v>4</v>
      </c>
    </row>
    <row r="87" spans="1:13" ht="14.1" customHeight="1" x14ac:dyDescent="0.25">
      <c r="A87" s="399" t="s">
        <v>28</v>
      </c>
      <c r="B87" s="355" t="s">
        <v>41</v>
      </c>
      <c r="C87" s="808">
        <v>1</v>
      </c>
      <c r="D87" s="896">
        <f t="shared" si="59"/>
        <v>100</v>
      </c>
      <c r="E87" s="801">
        <v>0</v>
      </c>
      <c r="F87" s="894">
        <f t="shared" si="60"/>
        <v>0</v>
      </c>
      <c r="G87" s="356">
        <f t="shared" si="61"/>
        <v>1</v>
      </c>
    </row>
    <row r="88" spans="1:13" ht="14.1" customHeight="1" x14ac:dyDescent="0.25">
      <c r="A88" s="399" t="s">
        <v>94</v>
      </c>
      <c r="B88" s="355" t="s">
        <v>40</v>
      </c>
      <c r="C88" s="808">
        <v>380</v>
      </c>
      <c r="D88" s="896">
        <f>SUM(C88)*100/(G88)</f>
        <v>62.295081967213115</v>
      </c>
      <c r="E88" s="801">
        <v>230</v>
      </c>
      <c r="F88" s="894">
        <f>SUM(E88)*100/(G88)</f>
        <v>37.704918032786885</v>
      </c>
      <c r="G88" s="356">
        <f>SUM(C88,E88)</f>
        <v>610</v>
      </c>
    </row>
    <row r="89" spans="1:13" ht="14.1" customHeight="1" x14ac:dyDescent="0.25">
      <c r="A89" s="399" t="s">
        <v>107</v>
      </c>
      <c r="B89" s="355" t="s">
        <v>40</v>
      </c>
      <c r="C89" s="808">
        <v>1</v>
      </c>
      <c r="D89" s="896">
        <f>SUM(C89)*100/(G89)</f>
        <v>20</v>
      </c>
      <c r="E89" s="801">
        <v>4</v>
      </c>
      <c r="F89" s="894">
        <f>SUM(E89)*100/(G89)</f>
        <v>80</v>
      </c>
      <c r="G89" s="356">
        <f>SUM(C89,E89)</f>
        <v>5</v>
      </c>
    </row>
    <row r="90" spans="1:13" ht="14.1" customHeight="1" x14ac:dyDescent="0.25">
      <c r="A90" s="409" t="s">
        <v>400</v>
      </c>
      <c r="B90" s="348" t="s">
        <v>40</v>
      </c>
      <c r="C90" s="808">
        <v>2</v>
      </c>
      <c r="D90" s="896">
        <f t="shared" ref="D90:D92" si="62">SUM(C90)*100/(G90)</f>
        <v>100</v>
      </c>
      <c r="E90" s="801">
        <v>0</v>
      </c>
      <c r="F90" s="894">
        <f t="shared" ref="F90:F92" si="63">SUM(E90)*100/(G90)</f>
        <v>0</v>
      </c>
      <c r="G90" s="356">
        <f>SUM(C90,E90)</f>
        <v>2</v>
      </c>
      <c r="I90" s="886"/>
      <c r="J90" s="901"/>
      <c r="K90" s="901"/>
      <c r="L90" s="902"/>
      <c r="M90" s="902"/>
    </row>
    <row r="91" spans="1:13" x14ac:dyDescent="0.25">
      <c r="A91" s="409" t="s">
        <v>352</v>
      </c>
      <c r="B91" s="348" t="s">
        <v>41</v>
      </c>
      <c r="C91" s="808">
        <v>5</v>
      </c>
      <c r="D91" s="896">
        <f t="shared" si="62"/>
        <v>45.454545454545453</v>
      </c>
      <c r="E91" s="801">
        <v>6</v>
      </c>
      <c r="F91" s="894">
        <f t="shared" si="63"/>
        <v>54.545454545454547</v>
      </c>
      <c r="G91" s="356">
        <f t="shared" ref="G91:G92" si="64">SUM(C91,E91)</f>
        <v>11</v>
      </c>
      <c r="I91" s="886"/>
      <c r="J91" s="903"/>
      <c r="K91" s="903" t="s">
        <v>18</v>
      </c>
      <c r="L91" s="820">
        <f>D109</f>
        <v>0</v>
      </c>
      <c r="M91" s="903"/>
    </row>
    <row r="92" spans="1:13" x14ac:dyDescent="0.25">
      <c r="A92" s="409" t="s">
        <v>353</v>
      </c>
      <c r="B92" s="348" t="s">
        <v>41</v>
      </c>
      <c r="C92" s="808">
        <v>1</v>
      </c>
      <c r="D92" s="896">
        <f t="shared" si="62"/>
        <v>50</v>
      </c>
      <c r="E92" s="801">
        <v>1</v>
      </c>
      <c r="F92" s="894">
        <f t="shared" si="63"/>
        <v>50</v>
      </c>
      <c r="G92" s="356">
        <f t="shared" si="64"/>
        <v>2</v>
      </c>
      <c r="I92" s="886"/>
      <c r="J92" s="903"/>
      <c r="K92" s="903" t="s">
        <v>19</v>
      </c>
      <c r="L92" s="820">
        <f>F109</f>
        <v>0</v>
      </c>
      <c r="M92" s="903"/>
    </row>
    <row r="93" spans="1:13" ht="14.1" customHeight="1" x14ac:dyDescent="0.25">
      <c r="A93" s="409" t="s">
        <v>6</v>
      </c>
      <c r="B93" s="348" t="s">
        <v>40</v>
      </c>
      <c r="C93" s="808">
        <v>18</v>
      </c>
      <c r="D93" s="896">
        <f>SUM(C93)*100/(G93)</f>
        <v>85.714285714285708</v>
      </c>
      <c r="E93" s="801">
        <v>3</v>
      </c>
      <c r="F93" s="894">
        <f>SUM(E93)*100/(G93)</f>
        <v>14.285714285714286</v>
      </c>
      <c r="G93" s="356">
        <f>SUM(C93,E93)</f>
        <v>21</v>
      </c>
      <c r="I93" s="886"/>
      <c r="J93" s="901"/>
      <c r="K93" s="901"/>
      <c r="L93" s="902"/>
      <c r="M93" s="902"/>
    </row>
    <row r="94" spans="1:13" ht="14.1" customHeight="1" x14ac:dyDescent="0.25">
      <c r="A94" s="409" t="s">
        <v>218</v>
      </c>
      <c r="B94" s="348" t="s">
        <v>40</v>
      </c>
      <c r="C94" s="808">
        <v>1</v>
      </c>
      <c r="D94" s="896">
        <f t="shared" ref="D94" si="65">SUM(C94)*100/(G94)</f>
        <v>100</v>
      </c>
      <c r="E94" s="801">
        <v>0</v>
      </c>
      <c r="F94" s="894">
        <f t="shared" ref="F94" si="66">SUM(E94)*100/(G94)</f>
        <v>0</v>
      </c>
      <c r="G94" s="356">
        <f>SUM(C94,E94)</f>
        <v>1</v>
      </c>
      <c r="I94" s="886"/>
      <c r="J94" s="901"/>
      <c r="K94" s="901"/>
      <c r="L94" s="902"/>
      <c r="M94" s="902"/>
    </row>
    <row r="95" spans="1:13" ht="13.95" customHeight="1" x14ac:dyDescent="0.25">
      <c r="A95" s="399" t="s">
        <v>149</v>
      </c>
      <c r="B95" s="355" t="s">
        <v>40</v>
      </c>
      <c r="C95" s="808">
        <v>3</v>
      </c>
      <c r="D95" s="896">
        <f>SUM(C95)*100/(G95)</f>
        <v>8.5714285714285712</v>
      </c>
      <c r="E95" s="801">
        <v>32</v>
      </c>
      <c r="F95" s="894">
        <f>SUM(E95)*100/(G95)</f>
        <v>91.428571428571431</v>
      </c>
      <c r="G95" s="356">
        <f>SUM(C95,E95)</f>
        <v>35</v>
      </c>
    </row>
    <row r="96" spans="1:13" x14ac:dyDescent="0.25">
      <c r="A96" s="409" t="s">
        <v>153</v>
      </c>
      <c r="B96" s="348" t="s">
        <v>41</v>
      </c>
      <c r="C96" s="808">
        <v>109</v>
      </c>
      <c r="D96" s="896">
        <f>SUM(C96)*100/(G96)</f>
        <v>54.228855721393032</v>
      </c>
      <c r="E96" s="801">
        <v>92</v>
      </c>
      <c r="F96" s="894">
        <f>SUM(E96)*100/(G96)</f>
        <v>45.771144278606968</v>
      </c>
      <c r="G96" s="356">
        <f>SUM(C96,E96)</f>
        <v>201</v>
      </c>
      <c r="I96" s="886"/>
      <c r="J96" s="903"/>
      <c r="K96" s="903" t="s">
        <v>18</v>
      </c>
      <c r="L96" s="820">
        <f>D107</f>
        <v>62.404371584699454</v>
      </c>
      <c r="M96" s="903"/>
    </row>
    <row r="97" spans="1:13" x14ac:dyDescent="0.25">
      <c r="A97" s="409" t="s">
        <v>4</v>
      </c>
      <c r="B97" s="348" t="s">
        <v>40</v>
      </c>
      <c r="C97" s="808">
        <v>8</v>
      </c>
      <c r="D97" s="896">
        <f>SUM(C97)*100/(G97)</f>
        <v>100</v>
      </c>
      <c r="E97" s="801">
        <v>0</v>
      </c>
      <c r="F97" s="894">
        <f>SUM(E97)*100/(G97)</f>
        <v>0</v>
      </c>
      <c r="G97" s="356">
        <f>SUM(C97,E97)</f>
        <v>8</v>
      </c>
      <c r="I97" s="886"/>
      <c r="J97" s="903"/>
      <c r="K97" s="903" t="s">
        <v>19</v>
      </c>
      <c r="L97" s="820">
        <f>F107</f>
        <v>37.595628415300546</v>
      </c>
      <c r="M97" s="903"/>
    </row>
    <row r="98" spans="1:13" x14ac:dyDescent="0.25">
      <c r="A98" s="409" t="s">
        <v>219</v>
      </c>
      <c r="B98" s="348" t="s">
        <v>40</v>
      </c>
      <c r="C98" s="808">
        <v>1</v>
      </c>
      <c r="D98" s="896">
        <f t="shared" ref="D98" si="67">SUM(C98)*100/(G98)</f>
        <v>100</v>
      </c>
      <c r="E98" s="801">
        <v>0</v>
      </c>
      <c r="F98" s="894">
        <f t="shared" ref="F98" si="68">SUM(E98)*100/(G98)</f>
        <v>0</v>
      </c>
      <c r="G98" s="356">
        <f t="shared" ref="G98" si="69">SUM(C98,E98)</f>
        <v>1</v>
      </c>
      <c r="I98" s="886"/>
      <c r="J98" s="903"/>
      <c r="K98" s="903" t="s">
        <v>19</v>
      </c>
      <c r="L98" s="820">
        <f>F108</f>
        <v>0</v>
      </c>
      <c r="M98" s="903"/>
    </row>
    <row r="99" spans="1:13" ht="14.1" customHeight="1" x14ac:dyDescent="0.25">
      <c r="A99" s="409" t="s">
        <v>131</v>
      </c>
      <c r="B99" s="348" t="s">
        <v>41</v>
      </c>
      <c r="C99" s="808">
        <v>81</v>
      </c>
      <c r="D99" s="896">
        <f>SUM(C99)*100/(G99)</f>
        <v>71.05263157894737</v>
      </c>
      <c r="E99" s="801">
        <v>33</v>
      </c>
      <c r="F99" s="894">
        <f>SUM(E99)*100/(G99)</f>
        <v>28.94736842105263</v>
      </c>
      <c r="G99" s="356">
        <f>SUM(C99,E99)</f>
        <v>114</v>
      </c>
    </row>
    <row r="100" spans="1:13" ht="14.1" customHeight="1" x14ac:dyDescent="0.25">
      <c r="A100" s="409" t="s">
        <v>25</v>
      </c>
      <c r="B100" s="348" t="s">
        <v>40</v>
      </c>
      <c r="C100" s="808">
        <v>51</v>
      </c>
      <c r="D100" s="896">
        <f t="shared" ref="D100" si="70">SUM(C100)*100/(G100)</f>
        <v>75</v>
      </c>
      <c r="E100" s="801">
        <v>17</v>
      </c>
      <c r="F100" s="894">
        <f t="shared" ref="F100" si="71">SUM(E100)*100/(G100)</f>
        <v>25</v>
      </c>
      <c r="G100" s="356">
        <f>SUM(C100,E100)</f>
        <v>68</v>
      </c>
      <c r="I100" s="886"/>
      <c r="J100" s="901"/>
      <c r="K100" s="901"/>
      <c r="L100" s="902"/>
      <c r="M100" s="902"/>
    </row>
    <row r="101" spans="1:13" ht="14.1" customHeight="1" x14ac:dyDescent="0.25">
      <c r="A101" s="399" t="s">
        <v>142</v>
      </c>
      <c r="B101" s="355" t="s">
        <v>40</v>
      </c>
      <c r="C101" s="808">
        <v>3</v>
      </c>
      <c r="D101" s="896">
        <f>SUM(C101)*100/(G101)</f>
        <v>27.272727272727273</v>
      </c>
      <c r="E101" s="801">
        <v>8</v>
      </c>
      <c r="F101" s="894">
        <f>SUM(E101)*100/(G101)</f>
        <v>72.727272727272734</v>
      </c>
      <c r="G101" s="356">
        <f>SUM(C101,E101)</f>
        <v>11</v>
      </c>
    </row>
    <row r="102" spans="1:13" ht="14.1" customHeight="1" x14ac:dyDescent="0.25">
      <c r="A102" s="399" t="s">
        <v>142</v>
      </c>
      <c r="B102" s="355" t="s">
        <v>41</v>
      </c>
      <c r="C102" s="808">
        <v>0</v>
      </c>
      <c r="D102" s="896">
        <f>SUM(C102)*100/(G102)</f>
        <v>0</v>
      </c>
      <c r="E102" s="801">
        <v>2</v>
      </c>
      <c r="F102" s="894">
        <f>SUM(E102)*100/(G102)</f>
        <v>100</v>
      </c>
      <c r="G102" s="356">
        <f>SUM(C102,E102)</f>
        <v>2</v>
      </c>
    </row>
    <row r="103" spans="1:13" ht="14.1" customHeight="1" x14ac:dyDescent="0.25">
      <c r="A103" s="399" t="s">
        <v>348</v>
      </c>
      <c r="B103" s="355" t="s">
        <v>41</v>
      </c>
      <c r="C103" s="808">
        <v>1</v>
      </c>
      <c r="D103" s="896">
        <f t="shared" ref="D103:D105" si="72">SUM(C103)*100/(G103)</f>
        <v>50</v>
      </c>
      <c r="E103" s="801">
        <v>1</v>
      </c>
      <c r="F103" s="894">
        <f t="shared" ref="F103:F105" si="73">SUM(E103)*100/(G103)</f>
        <v>50</v>
      </c>
      <c r="G103" s="356">
        <f t="shared" ref="G103" si="74">SUM(C103,E103)</f>
        <v>2</v>
      </c>
    </row>
    <row r="104" spans="1:13" ht="14.1" customHeight="1" x14ac:dyDescent="0.25">
      <c r="A104" s="399" t="s">
        <v>349</v>
      </c>
      <c r="B104" s="355" t="s">
        <v>41</v>
      </c>
      <c r="C104" s="808">
        <v>0</v>
      </c>
      <c r="D104" s="896">
        <f t="shared" si="72"/>
        <v>0</v>
      </c>
      <c r="E104" s="801">
        <v>3</v>
      </c>
      <c r="F104" s="894">
        <f t="shared" si="73"/>
        <v>100</v>
      </c>
      <c r="G104" s="356">
        <f>SUM(C104,E104)</f>
        <v>3</v>
      </c>
    </row>
    <row r="105" spans="1:13" x14ac:dyDescent="0.25">
      <c r="A105" s="402" t="s">
        <v>171</v>
      </c>
      <c r="B105" s="348" t="s">
        <v>40</v>
      </c>
      <c r="C105" s="808">
        <v>4</v>
      </c>
      <c r="D105" s="896">
        <f t="shared" si="72"/>
        <v>57.142857142857146</v>
      </c>
      <c r="E105" s="801">
        <v>3</v>
      </c>
      <c r="F105" s="894">
        <f t="shared" si="73"/>
        <v>42.857142857142854</v>
      </c>
      <c r="G105" s="356">
        <f t="shared" ref="G105" si="75">SUM(C105,E105)</f>
        <v>7</v>
      </c>
      <c r="I105" s="886"/>
      <c r="J105" s="903"/>
      <c r="K105" s="903"/>
      <c r="L105" s="903"/>
      <c r="M105" s="903"/>
    </row>
    <row r="106" spans="1:13" ht="14.4" thickBot="1" x14ac:dyDescent="0.3">
      <c r="A106" s="904" t="s">
        <v>22</v>
      </c>
      <c r="B106" s="905"/>
      <c r="C106" s="906">
        <f>SUM(C86:C105)</f>
        <v>674</v>
      </c>
      <c r="D106" s="846">
        <f t="shared" si="57"/>
        <v>60.775473399458974</v>
      </c>
      <c r="E106" s="907">
        <f>G106-C106</f>
        <v>435</v>
      </c>
      <c r="F106" s="908">
        <f t="shared" si="58"/>
        <v>39.224526600541026</v>
      </c>
      <c r="G106" s="909">
        <f>SUM(G86:G105)</f>
        <v>1109</v>
      </c>
      <c r="I106" s="886"/>
      <c r="J106" s="903"/>
      <c r="K106" s="903"/>
      <c r="L106" s="903"/>
      <c r="M106" s="903"/>
    </row>
    <row r="107" spans="1:13" ht="14.4" thickBot="1" x14ac:dyDescent="0.3">
      <c r="A107" s="516" t="s">
        <v>8</v>
      </c>
      <c r="B107" s="517"/>
      <c r="C107" s="871">
        <f>SUM(C53,C29,C85,C106)</f>
        <v>1142</v>
      </c>
      <c r="D107" s="850">
        <f t="shared" si="57"/>
        <v>62.404371584699454</v>
      </c>
      <c r="E107" s="910">
        <f>G107-C107</f>
        <v>688</v>
      </c>
      <c r="F107" s="911">
        <f t="shared" si="58"/>
        <v>37.595628415300546</v>
      </c>
      <c r="G107" s="851">
        <f>SUM(G53,G29,G85,G106)</f>
        <v>1830</v>
      </c>
      <c r="J107" s="527"/>
      <c r="K107" s="527"/>
      <c r="L107" s="527"/>
      <c r="M107" s="527"/>
    </row>
    <row r="108" spans="1:13" x14ac:dyDescent="0.25">
      <c r="B108" s="804"/>
      <c r="J108" s="527"/>
      <c r="K108" s="527"/>
      <c r="L108" s="527"/>
      <c r="M108" s="527"/>
    </row>
    <row r="109" spans="1:13" s="527" customFormat="1" x14ac:dyDescent="0.25">
      <c r="A109" s="527" t="s">
        <v>553</v>
      </c>
    </row>
    <row r="110" spans="1:13" x14ac:dyDescent="0.25">
      <c r="B110" s="300"/>
    </row>
    <row r="111" spans="1:13" x14ac:dyDescent="0.25">
      <c r="A111" s="373" t="s">
        <v>29</v>
      </c>
      <c r="B111" s="300"/>
    </row>
  </sheetData>
  <mergeCells count="1">
    <mergeCell ref="B7:B9"/>
  </mergeCells>
  <pageMargins left="0.78740157499999996" right="0.78740157499999996" top="0.984251969" bottom="0.984251969" header="0.4921259845" footer="0.4921259845"/>
  <pageSetup paperSize="9" scale="47" orientation="portrait" horizontalDpi="4294967295" verticalDpi="4294967295" r:id="rId1"/>
  <headerFooter alignWithMargins="0">
    <oddHeader>&amp;LFachhochschule Südwestfalen
- Der Kanzler -&amp;RIserlohn, 01.12.2023
SG 2.1</oddHead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3"/>
  <sheetViews>
    <sheetView topLeftCell="A88" zoomScale="115" zoomScaleNormal="115" zoomScaleSheetLayoutView="30" workbookViewId="0">
      <selection activeCell="A37" sqref="A37:XFD37"/>
    </sheetView>
  </sheetViews>
  <sheetFormatPr baseColWidth="10" defaultColWidth="11.44140625" defaultRowHeight="15" x14ac:dyDescent="0.25"/>
  <cols>
    <col min="1" max="1" width="31.5546875" style="299" customWidth="1"/>
    <col min="2" max="2" width="14" style="299" customWidth="1"/>
    <col min="3" max="4" width="13.44140625" style="299" customWidth="1"/>
    <col min="5" max="6" width="14.88671875" style="299" customWidth="1"/>
    <col min="7" max="9" width="13.44140625" style="299" customWidth="1"/>
    <col min="10" max="10" width="15.109375" style="299" customWidth="1"/>
    <col min="11" max="11" width="7.88671875" style="299" customWidth="1"/>
    <col min="12" max="12" width="7.5546875" style="299" customWidth="1"/>
    <col min="13" max="13" width="0.109375" style="299" customWidth="1"/>
    <col min="14" max="14" width="13.88671875" style="299" customWidth="1"/>
    <col min="15" max="15" width="6.88671875" style="299" customWidth="1"/>
    <col min="16" max="16" width="7.109375" style="299" customWidth="1"/>
    <col min="17" max="17" width="5.109375" style="299" customWidth="1"/>
    <col min="18" max="18" width="12.109375" style="299" customWidth="1"/>
    <col min="19" max="26" width="5.88671875" style="299" customWidth="1"/>
    <col min="27" max="27" width="6.109375" style="299" customWidth="1"/>
    <col min="28" max="16384" width="11.44140625" style="299"/>
  </cols>
  <sheetData>
    <row r="1" spans="1:31" ht="17.399999999999999" x14ac:dyDescent="0.25">
      <c r="A1" s="1512"/>
      <c r="N1" s="1513"/>
    </row>
    <row r="2" spans="1:31" s="306" customFormat="1" x14ac:dyDescent="0.25">
      <c r="A2" s="1816" t="s">
        <v>598</v>
      </c>
      <c r="B2" s="1816"/>
      <c r="C2" s="1816"/>
      <c r="D2" s="1816"/>
      <c r="E2" s="1816"/>
      <c r="F2" s="1816"/>
      <c r="G2" s="1816"/>
      <c r="H2" s="1816"/>
      <c r="I2" s="1816"/>
      <c r="J2" s="1816"/>
      <c r="K2" s="1816"/>
      <c r="L2" s="1816"/>
      <c r="M2" s="522"/>
      <c r="N2" s="522"/>
      <c r="O2" s="522"/>
      <c r="P2" s="522"/>
      <c r="Q2" s="304"/>
      <c r="R2" s="1513"/>
      <c r="AB2" s="1514"/>
      <c r="AD2" s="299"/>
      <c r="AE2" s="299"/>
    </row>
    <row r="3" spans="1:31" s="306" customFormat="1" x14ac:dyDescent="0.25">
      <c r="A3" s="1816" t="s">
        <v>599</v>
      </c>
      <c r="B3" s="1817"/>
      <c r="C3" s="1817"/>
      <c r="D3" s="1817"/>
      <c r="E3" s="1817"/>
      <c r="F3" s="1817"/>
      <c r="G3" s="1817"/>
      <c r="H3" s="522"/>
      <c r="I3" s="522"/>
      <c r="J3" s="522"/>
      <c r="K3" s="522"/>
      <c r="L3" s="522"/>
      <c r="M3" s="522"/>
      <c r="N3" s="522"/>
      <c r="O3" s="522"/>
      <c r="P3" s="522"/>
      <c r="Q3" s="304"/>
      <c r="R3" s="1513"/>
      <c r="S3" s="299"/>
      <c r="T3" s="299"/>
      <c r="U3" s="299"/>
      <c r="V3" s="299"/>
      <c r="W3" s="299"/>
      <c r="X3" s="299"/>
      <c r="Y3" s="299"/>
      <c r="Z3" s="299"/>
      <c r="AA3" s="299"/>
      <c r="AB3" s="1514"/>
      <c r="AC3" s="299"/>
      <c r="AD3" s="299"/>
      <c r="AE3" s="299"/>
    </row>
    <row r="4" spans="1:31" s="306" customFormat="1" x14ac:dyDescent="0.25">
      <c r="A4" s="307" t="s">
        <v>600</v>
      </c>
      <c r="B4" s="1515"/>
      <c r="C4" s="1515"/>
      <c r="D4" s="522"/>
      <c r="E4" s="522"/>
      <c r="F4" s="522"/>
      <c r="G4" s="522"/>
      <c r="H4" s="522"/>
      <c r="I4" s="522"/>
      <c r="J4" s="522"/>
      <c r="K4" s="522"/>
      <c r="L4" s="522"/>
      <c r="M4" s="522"/>
      <c r="N4" s="522"/>
      <c r="O4" s="522"/>
      <c r="P4" s="304"/>
      <c r="Q4" s="1513"/>
      <c r="R4" s="299"/>
      <c r="S4" s="299"/>
      <c r="T4" s="299"/>
      <c r="U4" s="299"/>
      <c r="V4" s="299"/>
      <c r="W4" s="299"/>
      <c r="X4" s="299"/>
      <c r="Y4" s="299"/>
      <c r="Z4" s="299"/>
      <c r="AA4" s="1514"/>
      <c r="AB4" s="299"/>
      <c r="AC4" s="299"/>
      <c r="AD4" s="299"/>
    </row>
    <row r="5" spans="1:31" s="306" customFormat="1" ht="15.6" thickBot="1" x14ac:dyDescent="0.3">
      <c r="A5" s="307"/>
      <c r="B5" s="522"/>
      <c r="C5" s="522"/>
      <c r="D5" s="522"/>
      <c r="E5" s="522"/>
      <c r="F5" s="522"/>
      <c r="G5" s="522"/>
      <c r="H5" s="522"/>
      <c r="I5" s="522"/>
      <c r="J5" s="522"/>
      <c r="K5" s="522"/>
      <c r="L5" s="522"/>
      <c r="M5" s="522"/>
      <c r="N5" s="522"/>
      <c r="O5" s="522"/>
      <c r="P5" s="304"/>
      <c r="Q5" s="1513"/>
      <c r="R5" s="299"/>
      <c r="S5" s="299"/>
      <c r="T5" s="299"/>
      <c r="U5" s="299"/>
      <c r="V5" s="299"/>
      <c r="W5" s="299"/>
      <c r="X5" s="299"/>
      <c r="Y5" s="299"/>
      <c r="Z5" s="299"/>
      <c r="AA5" s="1514"/>
      <c r="AB5" s="299"/>
      <c r="AC5" s="299"/>
      <c r="AD5" s="299"/>
    </row>
    <row r="6" spans="1:31" s="373" customFormat="1" ht="15.6" customHeight="1" thickBot="1" x14ac:dyDescent="0.3">
      <c r="A6" s="818"/>
      <c r="B6" s="1818" t="s">
        <v>34</v>
      </c>
      <c r="C6" s="1819"/>
      <c r="D6" s="1818" t="s">
        <v>23</v>
      </c>
      <c r="E6" s="1819"/>
      <c r="F6" s="1516" t="s">
        <v>27</v>
      </c>
      <c r="G6" s="1818" t="s">
        <v>22</v>
      </c>
      <c r="H6" s="1820"/>
      <c r="I6" s="1820"/>
      <c r="J6" s="1819"/>
      <c r="K6" s="912"/>
      <c r="L6" s="1517"/>
      <c r="U6" s="708"/>
    </row>
    <row r="7" spans="1:31" s="1528" customFormat="1" ht="51" customHeight="1" thickBot="1" x14ac:dyDescent="0.3">
      <c r="A7" s="1518" t="s">
        <v>601</v>
      </c>
      <c r="B7" s="1519" t="s">
        <v>602</v>
      </c>
      <c r="C7" s="1520" t="s">
        <v>4</v>
      </c>
      <c r="D7" s="1521" t="s">
        <v>603</v>
      </c>
      <c r="E7" s="1522" t="s">
        <v>604</v>
      </c>
      <c r="F7" s="1523" t="s">
        <v>605</v>
      </c>
      <c r="G7" s="1521" t="s">
        <v>606</v>
      </c>
      <c r="H7" s="1524" t="s">
        <v>607</v>
      </c>
      <c r="I7" s="1525" t="s">
        <v>608</v>
      </c>
      <c r="J7" s="1522" t="s">
        <v>609</v>
      </c>
      <c r="K7" s="1526" t="s">
        <v>20</v>
      </c>
      <c r="L7" s="1527"/>
      <c r="U7" s="1529"/>
    </row>
    <row r="8" spans="1:31" s="1536" customFormat="1" x14ac:dyDescent="0.25">
      <c r="A8" s="1530" t="s">
        <v>610</v>
      </c>
      <c r="B8" s="1531">
        <v>1</v>
      </c>
      <c r="C8" s="1532">
        <v>0</v>
      </c>
      <c r="D8" s="1466">
        <v>2</v>
      </c>
      <c r="E8" s="1466">
        <v>3</v>
      </c>
      <c r="F8" s="1532">
        <v>1</v>
      </c>
      <c r="G8" s="1532">
        <v>0</v>
      </c>
      <c r="H8" s="1466">
        <v>0</v>
      </c>
      <c r="I8" s="1533">
        <v>0</v>
      </c>
      <c r="J8" s="1533">
        <v>0</v>
      </c>
      <c r="K8" s="1534">
        <f>SUM(B8:J8)</f>
        <v>7</v>
      </c>
      <c r="L8" s="1535"/>
      <c r="S8" s="1537"/>
    </row>
    <row r="9" spans="1:31" s="1536" customFormat="1" x14ac:dyDescent="0.25">
      <c r="A9" s="1538" t="s">
        <v>611</v>
      </c>
      <c r="B9" s="913">
        <v>1</v>
      </c>
      <c r="C9" s="1539">
        <v>0</v>
      </c>
      <c r="D9" s="1540">
        <v>3</v>
      </c>
      <c r="E9" s="1540">
        <v>4</v>
      </c>
      <c r="F9" s="1541">
        <v>0</v>
      </c>
      <c r="G9" s="575">
        <v>0</v>
      </c>
      <c r="H9" s="1540">
        <v>12</v>
      </c>
      <c r="I9" s="1542">
        <v>0</v>
      </c>
      <c r="J9" s="1543">
        <v>0</v>
      </c>
      <c r="K9" s="1544">
        <f t="shared" ref="K9:K82" si="0">SUM(B9:J9)</f>
        <v>20</v>
      </c>
      <c r="L9" s="1535"/>
      <c r="S9" s="1537"/>
    </row>
    <row r="10" spans="1:31" s="1536" customFormat="1" x14ac:dyDescent="0.25">
      <c r="A10" s="1538" t="s">
        <v>612</v>
      </c>
      <c r="B10" s="913">
        <v>1</v>
      </c>
      <c r="C10" s="1539">
        <v>0</v>
      </c>
      <c r="D10" s="1540">
        <v>0</v>
      </c>
      <c r="E10" s="1540">
        <v>2</v>
      </c>
      <c r="F10" s="1541">
        <v>0</v>
      </c>
      <c r="G10" s="575">
        <v>0</v>
      </c>
      <c r="H10" s="1540">
        <v>8</v>
      </c>
      <c r="I10" s="1542">
        <v>0</v>
      </c>
      <c r="J10" s="1543">
        <v>0</v>
      </c>
      <c r="K10" s="1544">
        <f t="shared" si="0"/>
        <v>11</v>
      </c>
      <c r="L10" s="1535"/>
      <c r="S10" s="1537"/>
    </row>
    <row r="11" spans="1:31" s="1536" customFormat="1" x14ac:dyDescent="0.25">
      <c r="A11" s="1538" t="s">
        <v>613</v>
      </c>
      <c r="B11" s="800">
        <v>0</v>
      </c>
      <c r="C11" s="1539">
        <v>1</v>
      </c>
      <c r="D11" s="1540">
        <v>0</v>
      </c>
      <c r="E11" s="1540">
        <v>1</v>
      </c>
      <c r="F11" s="1539">
        <v>0</v>
      </c>
      <c r="G11" s="575">
        <v>0</v>
      </c>
      <c r="H11" s="1540">
        <v>2</v>
      </c>
      <c r="I11" s="1542">
        <v>0</v>
      </c>
      <c r="J11" s="1543">
        <v>0</v>
      </c>
      <c r="K11" s="1544">
        <f t="shared" si="0"/>
        <v>4</v>
      </c>
      <c r="L11" s="1535"/>
      <c r="S11" s="1537"/>
    </row>
    <row r="12" spans="1:31" s="1536" customFormat="1" x14ac:dyDescent="0.25">
      <c r="A12" s="914" t="s">
        <v>614</v>
      </c>
      <c r="B12" s="1545">
        <v>0</v>
      </c>
      <c r="C12" s="1545">
        <v>0</v>
      </c>
      <c r="D12" s="1545">
        <v>0</v>
      </c>
      <c r="E12" s="1545">
        <v>1</v>
      </c>
      <c r="F12" s="813">
        <v>3</v>
      </c>
      <c r="G12" s="575">
        <v>0</v>
      </c>
      <c r="H12" s="1545">
        <v>0</v>
      </c>
      <c r="I12" s="1546">
        <v>0</v>
      </c>
      <c r="J12" s="1543">
        <v>0</v>
      </c>
      <c r="K12" s="1544">
        <f t="shared" si="0"/>
        <v>4</v>
      </c>
      <c r="L12" s="1535"/>
      <c r="S12" s="1537"/>
    </row>
    <row r="13" spans="1:31" x14ac:dyDescent="0.25">
      <c r="A13" s="914" t="s">
        <v>615</v>
      </c>
      <c r="B13" s="1545">
        <v>0</v>
      </c>
      <c r="C13" s="1545">
        <v>0</v>
      </c>
      <c r="D13" s="1545">
        <v>0</v>
      </c>
      <c r="E13" s="1545">
        <v>1</v>
      </c>
      <c r="F13" s="813">
        <v>0</v>
      </c>
      <c r="G13" s="575">
        <v>0</v>
      </c>
      <c r="H13" s="1545">
        <v>0</v>
      </c>
      <c r="I13" s="1546">
        <v>0</v>
      </c>
      <c r="J13" s="1543">
        <v>0</v>
      </c>
      <c r="K13" s="1544">
        <f t="shared" si="0"/>
        <v>1</v>
      </c>
      <c r="L13" s="1513"/>
      <c r="S13" s="1514"/>
    </row>
    <row r="14" spans="1:31" x14ac:dyDescent="0.25">
      <c r="A14" s="355" t="s">
        <v>616</v>
      </c>
      <c r="B14" s="915">
        <v>0</v>
      </c>
      <c r="C14" s="915">
        <v>0</v>
      </c>
      <c r="D14" s="915">
        <v>0</v>
      </c>
      <c r="E14" s="915">
        <v>2</v>
      </c>
      <c r="F14" s="808">
        <v>0</v>
      </c>
      <c r="G14" s="575">
        <v>0</v>
      </c>
      <c r="H14" s="915">
        <v>1</v>
      </c>
      <c r="I14" s="1543">
        <v>1</v>
      </c>
      <c r="J14" s="1543">
        <v>0</v>
      </c>
      <c r="K14" s="1544">
        <f>SUM(B14:J14)</f>
        <v>4</v>
      </c>
      <c r="L14" s="1513"/>
      <c r="S14" s="1514"/>
    </row>
    <row r="15" spans="1:31" x14ac:dyDescent="0.25">
      <c r="A15" s="355" t="s">
        <v>617</v>
      </c>
      <c r="B15" s="915">
        <v>0</v>
      </c>
      <c r="C15" s="915">
        <v>0</v>
      </c>
      <c r="D15" s="915">
        <v>0</v>
      </c>
      <c r="E15" s="915">
        <v>1</v>
      </c>
      <c r="F15" s="808">
        <v>1</v>
      </c>
      <c r="G15" s="575">
        <v>0</v>
      </c>
      <c r="H15" s="915">
        <v>8</v>
      </c>
      <c r="I15" s="1543">
        <v>0</v>
      </c>
      <c r="J15" s="1543">
        <v>0</v>
      </c>
      <c r="K15" s="1544">
        <f>SUM(B15:J15)</f>
        <v>10</v>
      </c>
      <c r="L15" s="1513"/>
      <c r="S15" s="1514"/>
    </row>
    <row r="16" spans="1:31" s="1536" customFormat="1" x14ac:dyDescent="0.25">
      <c r="A16" s="355" t="s">
        <v>618</v>
      </c>
      <c r="B16" s="915">
        <v>0</v>
      </c>
      <c r="C16" s="915">
        <v>0</v>
      </c>
      <c r="D16" s="915">
        <v>0</v>
      </c>
      <c r="E16" s="915">
        <v>0</v>
      </c>
      <c r="F16" s="808">
        <v>0</v>
      </c>
      <c r="G16" s="575">
        <v>0</v>
      </c>
      <c r="H16" s="915">
        <v>1</v>
      </c>
      <c r="I16" s="1543">
        <v>0</v>
      </c>
      <c r="J16" s="1543">
        <v>0</v>
      </c>
      <c r="K16" s="1544">
        <f>SUM(B16:J16)</f>
        <v>1</v>
      </c>
      <c r="L16" s="1535"/>
      <c r="S16" s="1537"/>
    </row>
    <row r="17" spans="1:19" s="1536" customFormat="1" x14ac:dyDescent="0.25">
      <c r="A17" s="914" t="s">
        <v>619</v>
      </c>
      <c r="B17" s="1545">
        <v>1</v>
      </c>
      <c r="C17" s="1545">
        <v>0</v>
      </c>
      <c r="D17" s="1545">
        <v>0</v>
      </c>
      <c r="E17" s="1545">
        <v>0</v>
      </c>
      <c r="F17" s="807">
        <v>0</v>
      </c>
      <c r="G17" s="575">
        <v>0</v>
      </c>
      <c r="H17" s="1545">
        <v>0</v>
      </c>
      <c r="I17" s="1546">
        <v>0</v>
      </c>
      <c r="J17" s="1543">
        <v>0</v>
      </c>
      <c r="K17" s="1544">
        <f>SUM(B17:J17)</f>
        <v>1</v>
      </c>
      <c r="L17" s="708"/>
      <c r="S17" s="1537"/>
    </row>
    <row r="18" spans="1:19" s="1536" customFormat="1" x14ac:dyDescent="0.25">
      <c r="A18" s="914" t="s">
        <v>620</v>
      </c>
      <c r="B18" s="1545">
        <v>0</v>
      </c>
      <c r="C18" s="1545">
        <v>0</v>
      </c>
      <c r="D18" s="1545">
        <v>0</v>
      </c>
      <c r="E18" s="1545">
        <v>7</v>
      </c>
      <c r="F18" s="807">
        <v>0</v>
      </c>
      <c r="G18" s="575">
        <v>0</v>
      </c>
      <c r="H18" s="1545">
        <v>138</v>
      </c>
      <c r="I18" s="1546">
        <v>0</v>
      </c>
      <c r="J18" s="1543">
        <v>0</v>
      </c>
      <c r="K18" s="1544">
        <f t="shared" si="0"/>
        <v>145</v>
      </c>
      <c r="L18" s="708"/>
      <c r="S18" s="1537"/>
    </row>
    <row r="19" spans="1:19" x14ac:dyDescent="0.25">
      <c r="A19" s="914" t="s">
        <v>621</v>
      </c>
      <c r="B19" s="915">
        <v>0</v>
      </c>
      <c r="C19" s="915">
        <v>0</v>
      </c>
      <c r="D19" s="1545">
        <v>0</v>
      </c>
      <c r="E19" s="915">
        <v>1</v>
      </c>
      <c r="F19" s="807">
        <v>0</v>
      </c>
      <c r="G19" s="575">
        <v>2</v>
      </c>
      <c r="H19" s="1545">
        <v>0</v>
      </c>
      <c r="I19" s="1546">
        <v>1</v>
      </c>
      <c r="J19" s="1543">
        <v>0</v>
      </c>
      <c r="K19" s="1544">
        <f t="shared" si="0"/>
        <v>4</v>
      </c>
      <c r="L19" s="1513"/>
      <c r="S19" s="1514"/>
    </row>
    <row r="20" spans="1:19" x14ac:dyDescent="0.25">
      <c r="A20" s="914" t="s">
        <v>622</v>
      </c>
      <c r="B20" s="1545">
        <v>0</v>
      </c>
      <c r="C20" s="1545">
        <v>1</v>
      </c>
      <c r="D20" s="1545">
        <v>0</v>
      </c>
      <c r="E20" s="1545">
        <v>0</v>
      </c>
      <c r="F20" s="807">
        <v>0</v>
      </c>
      <c r="G20" s="575">
        <v>0</v>
      </c>
      <c r="H20" s="1545">
        <v>0</v>
      </c>
      <c r="I20" s="1546">
        <v>0</v>
      </c>
      <c r="J20" s="1543">
        <v>0</v>
      </c>
      <c r="K20" s="1544">
        <f t="shared" si="0"/>
        <v>1</v>
      </c>
      <c r="L20" s="1513"/>
      <c r="S20" s="1514"/>
    </row>
    <row r="21" spans="1:19" x14ac:dyDescent="0.25">
      <c r="A21" s="914" t="s">
        <v>623</v>
      </c>
      <c r="B21" s="1545">
        <v>0</v>
      </c>
      <c r="C21" s="1545">
        <v>0</v>
      </c>
      <c r="D21" s="1545">
        <v>0</v>
      </c>
      <c r="E21" s="1545">
        <v>0</v>
      </c>
      <c r="F21" s="807">
        <v>0</v>
      </c>
      <c r="G21" s="575">
        <v>0</v>
      </c>
      <c r="H21" s="1545">
        <v>1</v>
      </c>
      <c r="I21" s="1546">
        <v>0</v>
      </c>
      <c r="J21" s="1543">
        <v>0</v>
      </c>
      <c r="K21" s="1544">
        <f t="shared" si="0"/>
        <v>1</v>
      </c>
      <c r="L21" s="1513"/>
      <c r="S21" s="1514"/>
    </row>
    <row r="22" spans="1:19" x14ac:dyDescent="0.25">
      <c r="A22" s="914" t="s">
        <v>624</v>
      </c>
      <c r="B22" s="1545">
        <v>0</v>
      </c>
      <c r="C22" s="1545">
        <v>0</v>
      </c>
      <c r="D22" s="1545">
        <v>0</v>
      </c>
      <c r="E22" s="1545">
        <v>0</v>
      </c>
      <c r="F22" s="807">
        <v>0</v>
      </c>
      <c r="G22" s="575">
        <v>0</v>
      </c>
      <c r="H22" s="1545">
        <v>1</v>
      </c>
      <c r="I22" s="1546">
        <v>0</v>
      </c>
      <c r="J22" s="1543">
        <v>0</v>
      </c>
      <c r="K22" s="1544">
        <f t="shared" si="0"/>
        <v>1</v>
      </c>
      <c r="L22" s="1513"/>
      <c r="S22" s="1514"/>
    </row>
    <row r="23" spans="1:19" x14ac:dyDescent="0.25">
      <c r="A23" s="355" t="s">
        <v>625</v>
      </c>
      <c r="B23" s="1545">
        <v>2</v>
      </c>
      <c r="C23" s="1545">
        <v>1</v>
      </c>
      <c r="D23" s="1545">
        <v>1</v>
      </c>
      <c r="E23" s="1545">
        <v>3</v>
      </c>
      <c r="F23" s="807">
        <v>1</v>
      </c>
      <c r="G23" s="575">
        <v>0</v>
      </c>
      <c r="H23" s="1545">
        <v>1</v>
      </c>
      <c r="I23" s="1546">
        <v>0</v>
      </c>
      <c r="J23" s="1543">
        <v>0</v>
      </c>
      <c r="K23" s="1544">
        <f t="shared" si="0"/>
        <v>9</v>
      </c>
      <c r="L23" s="1513"/>
      <c r="S23" s="1514"/>
    </row>
    <row r="24" spans="1:19" x14ac:dyDescent="0.25">
      <c r="A24" s="355" t="s">
        <v>626</v>
      </c>
      <c r="B24" s="915">
        <v>1</v>
      </c>
      <c r="C24" s="915">
        <v>0</v>
      </c>
      <c r="D24" s="915">
        <v>0</v>
      </c>
      <c r="E24" s="915">
        <v>0</v>
      </c>
      <c r="F24" s="808">
        <v>0</v>
      </c>
      <c r="G24" s="575">
        <v>0</v>
      </c>
      <c r="H24" s="915">
        <v>4</v>
      </c>
      <c r="I24" s="1543">
        <v>0</v>
      </c>
      <c r="J24" s="1543">
        <v>0</v>
      </c>
      <c r="K24" s="1544">
        <f t="shared" si="0"/>
        <v>5</v>
      </c>
      <c r="L24" s="1513"/>
      <c r="S24" s="1514"/>
    </row>
    <row r="25" spans="1:19" x14ac:dyDescent="0.25">
      <c r="A25" s="355" t="s">
        <v>627</v>
      </c>
      <c r="B25" s="915">
        <v>1</v>
      </c>
      <c r="C25" s="915">
        <v>0</v>
      </c>
      <c r="D25" s="915">
        <v>0</v>
      </c>
      <c r="E25" s="915">
        <v>1</v>
      </c>
      <c r="F25" s="808">
        <v>1</v>
      </c>
      <c r="G25" s="575">
        <v>0</v>
      </c>
      <c r="H25" s="915">
        <v>5</v>
      </c>
      <c r="I25" s="1543">
        <v>0</v>
      </c>
      <c r="J25" s="1543">
        <v>3</v>
      </c>
      <c r="K25" s="1544">
        <f>SUM(B25:J25)</f>
        <v>11</v>
      </c>
      <c r="L25" s="1513"/>
      <c r="S25" s="1514"/>
    </row>
    <row r="26" spans="1:19" x14ac:dyDescent="0.25">
      <c r="A26" s="355" t="s">
        <v>628</v>
      </c>
      <c r="B26" s="915">
        <v>0</v>
      </c>
      <c r="C26" s="915">
        <v>0</v>
      </c>
      <c r="D26" s="915">
        <v>0</v>
      </c>
      <c r="E26" s="915">
        <v>0</v>
      </c>
      <c r="F26" s="808">
        <v>0</v>
      </c>
      <c r="G26" s="575">
        <v>0</v>
      </c>
      <c r="H26" s="915">
        <v>1</v>
      </c>
      <c r="I26" s="1543">
        <v>0</v>
      </c>
      <c r="J26" s="1543">
        <v>0</v>
      </c>
      <c r="K26" s="1544">
        <f t="shared" si="0"/>
        <v>1</v>
      </c>
      <c r="L26" s="1513"/>
      <c r="S26" s="1514"/>
    </row>
    <row r="27" spans="1:19" x14ac:dyDescent="0.25">
      <c r="A27" s="355" t="s">
        <v>629</v>
      </c>
      <c r="B27" s="915">
        <v>6</v>
      </c>
      <c r="C27" s="915">
        <v>3</v>
      </c>
      <c r="D27" s="915">
        <v>3</v>
      </c>
      <c r="E27" s="915">
        <v>1</v>
      </c>
      <c r="F27" s="808">
        <v>3</v>
      </c>
      <c r="G27" s="575">
        <v>0</v>
      </c>
      <c r="H27" s="915">
        <v>26</v>
      </c>
      <c r="I27" s="1543">
        <v>1</v>
      </c>
      <c r="J27" s="1543">
        <v>0</v>
      </c>
      <c r="K27" s="1544">
        <f t="shared" si="0"/>
        <v>43</v>
      </c>
      <c r="L27" s="1513"/>
      <c r="S27" s="1514"/>
    </row>
    <row r="28" spans="1:19" x14ac:dyDescent="0.25">
      <c r="A28" s="355" t="s">
        <v>630</v>
      </c>
      <c r="B28" s="915">
        <v>0</v>
      </c>
      <c r="C28" s="915">
        <v>0</v>
      </c>
      <c r="D28" s="915">
        <v>0</v>
      </c>
      <c r="E28" s="915">
        <v>0</v>
      </c>
      <c r="F28" s="808">
        <v>0</v>
      </c>
      <c r="G28" s="575">
        <v>0</v>
      </c>
      <c r="H28" s="915">
        <v>1</v>
      </c>
      <c r="I28" s="1543">
        <v>0</v>
      </c>
      <c r="J28" s="1543">
        <v>0</v>
      </c>
      <c r="K28" s="1544">
        <f t="shared" si="0"/>
        <v>1</v>
      </c>
      <c r="L28" s="1513"/>
      <c r="S28" s="1514"/>
    </row>
    <row r="29" spans="1:19" x14ac:dyDescent="0.25">
      <c r="A29" s="355" t="s">
        <v>631</v>
      </c>
      <c r="B29" s="915">
        <v>0</v>
      </c>
      <c r="C29" s="915">
        <v>0</v>
      </c>
      <c r="D29" s="915">
        <v>0</v>
      </c>
      <c r="E29" s="915">
        <v>1</v>
      </c>
      <c r="F29" s="808">
        <v>0</v>
      </c>
      <c r="G29" s="575">
        <v>0</v>
      </c>
      <c r="H29" s="915">
        <v>0</v>
      </c>
      <c r="I29" s="1543">
        <v>0</v>
      </c>
      <c r="J29" s="1543">
        <v>0</v>
      </c>
      <c r="K29" s="1544">
        <f t="shared" si="0"/>
        <v>1</v>
      </c>
      <c r="L29" s="1513"/>
      <c r="S29" s="1514"/>
    </row>
    <row r="30" spans="1:19" x14ac:dyDescent="0.25">
      <c r="A30" s="355" t="s">
        <v>632</v>
      </c>
      <c r="B30" s="915">
        <v>0</v>
      </c>
      <c r="C30" s="915">
        <v>0</v>
      </c>
      <c r="D30" s="915">
        <v>0</v>
      </c>
      <c r="E30" s="915">
        <v>1</v>
      </c>
      <c r="F30" s="808">
        <v>0</v>
      </c>
      <c r="G30" s="575">
        <v>0</v>
      </c>
      <c r="H30" s="915">
        <v>0</v>
      </c>
      <c r="I30" s="1543">
        <v>0</v>
      </c>
      <c r="J30" s="1543">
        <v>0</v>
      </c>
      <c r="K30" s="1544">
        <f t="shared" si="0"/>
        <v>1</v>
      </c>
      <c r="L30" s="1513"/>
      <c r="S30" s="1514"/>
    </row>
    <row r="31" spans="1:19" x14ac:dyDescent="0.25">
      <c r="A31" s="355" t="s">
        <v>633</v>
      </c>
      <c r="B31" s="915">
        <v>0</v>
      </c>
      <c r="C31" s="915">
        <v>0</v>
      </c>
      <c r="D31" s="915">
        <v>0</v>
      </c>
      <c r="E31" s="915">
        <v>2</v>
      </c>
      <c r="F31" s="808">
        <v>1</v>
      </c>
      <c r="G31" s="575">
        <v>0</v>
      </c>
      <c r="H31" s="915">
        <v>1</v>
      </c>
      <c r="I31" s="1543">
        <v>0</v>
      </c>
      <c r="J31" s="1543">
        <v>0</v>
      </c>
      <c r="K31" s="1544">
        <f t="shared" si="0"/>
        <v>4</v>
      </c>
      <c r="L31" s="1513"/>
      <c r="S31" s="1514"/>
    </row>
    <row r="32" spans="1:19" x14ac:dyDescent="0.25">
      <c r="A32" s="355" t="s">
        <v>634</v>
      </c>
      <c r="B32" s="915">
        <v>1</v>
      </c>
      <c r="C32" s="915">
        <v>0</v>
      </c>
      <c r="D32" s="915">
        <v>0</v>
      </c>
      <c r="E32" s="915">
        <v>0</v>
      </c>
      <c r="F32" s="808">
        <v>0</v>
      </c>
      <c r="G32" s="575">
        <v>0</v>
      </c>
      <c r="H32" s="915">
        <v>0</v>
      </c>
      <c r="I32" s="1543">
        <v>0</v>
      </c>
      <c r="J32" s="1543">
        <v>0</v>
      </c>
      <c r="K32" s="1544">
        <f t="shared" si="0"/>
        <v>1</v>
      </c>
      <c r="L32" s="1513"/>
      <c r="S32" s="1514"/>
    </row>
    <row r="33" spans="1:19" x14ac:dyDescent="0.25">
      <c r="A33" s="355" t="s">
        <v>635</v>
      </c>
      <c r="B33" s="915">
        <v>0</v>
      </c>
      <c r="C33" s="915">
        <v>0</v>
      </c>
      <c r="D33" s="915">
        <v>0</v>
      </c>
      <c r="E33" s="915">
        <v>1</v>
      </c>
      <c r="F33" s="808">
        <v>0</v>
      </c>
      <c r="G33" s="575">
        <v>0</v>
      </c>
      <c r="H33" s="915">
        <v>22</v>
      </c>
      <c r="I33" s="1543">
        <v>0</v>
      </c>
      <c r="J33" s="1543">
        <v>1</v>
      </c>
      <c r="K33" s="1544">
        <f t="shared" si="0"/>
        <v>24</v>
      </c>
      <c r="L33" s="1513"/>
      <c r="S33" s="1514"/>
    </row>
    <row r="34" spans="1:19" x14ac:dyDescent="0.25">
      <c r="A34" s="355" t="s">
        <v>636</v>
      </c>
      <c r="B34" s="915">
        <v>2</v>
      </c>
      <c r="C34" s="915">
        <v>2</v>
      </c>
      <c r="D34" s="915">
        <v>3</v>
      </c>
      <c r="E34" s="915">
        <v>5</v>
      </c>
      <c r="F34" s="808">
        <v>9</v>
      </c>
      <c r="G34" s="575">
        <v>0</v>
      </c>
      <c r="H34" s="915">
        <v>1</v>
      </c>
      <c r="I34" s="1543">
        <v>0</v>
      </c>
      <c r="J34" s="1543">
        <v>2</v>
      </c>
      <c r="K34" s="1544">
        <f t="shared" si="0"/>
        <v>24</v>
      </c>
      <c r="L34" s="1513"/>
      <c r="S34" s="1514"/>
    </row>
    <row r="35" spans="1:19" x14ac:dyDescent="0.25">
      <c r="A35" s="355" t="s">
        <v>637</v>
      </c>
      <c r="B35" s="915">
        <v>0</v>
      </c>
      <c r="C35" s="915">
        <v>0</v>
      </c>
      <c r="D35" s="915">
        <v>0</v>
      </c>
      <c r="E35" s="915">
        <v>1</v>
      </c>
      <c r="F35" s="808">
        <v>0</v>
      </c>
      <c r="G35" s="575">
        <v>0</v>
      </c>
      <c r="H35" s="915">
        <v>0</v>
      </c>
      <c r="I35" s="1543">
        <v>0</v>
      </c>
      <c r="J35" s="1543">
        <v>0</v>
      </c>
      <c r="K35" s="1544">
        <f t="shared" si="0"/>
        <v>1</v>
      </c>
      <c r="L35" s="1513"/>
      <c r="S35" s="1514"/>
    </row>
    <row r="36" spans="1:19" x14ac:dyDescent="0.25">
      <c r="A36" s="355" t="s">
        <v>638</v>
      </c>
      <c r="B36" s="915">
        <v>1</v>
      </c>
      <c r="C36" s="915">
        <v>0</v>
      </c>
      <c r="D36" s="915">
        <v>0</v>
      </c>
      <c r="E36" s="915">
        <v>0</v>
      </c>
      <c r="F36" s="808">
        <v>0</v>
      </c>
      <c r="G36" s="575">
        <v>0</v>
      </c>
      <c r="H36" s="915">
        <v>1</v>
      </c>
      <c r="I36" s="1543">
        <v>0</v>
      </c>
      <c r="J36" s="1543">
        <v>0</v>
      </c>
      <c r="K36" s="1544">
        <f t="shared" si="0"/>
        <v>2</v>
      </c>
      <c r="L36" s="1513"/>
      <c r="S36" s="1514"/>
    </row>
    <row r="37" spans="1:19" x14ac:dyDescent="0.25">
      <c r="A37" s="355" t="s">
        <v>639</v>
      </c>
      <c r="B37" s="915">
        <v>0</v>
      </c>
      <c r="C37" s="915">
        <v>0</v>
      </c>
      <c r="D37" s="915">
        <v>2</v>
      </c>
      <c r="E37" s="915">
        <v>14</v>
      </c>
      <c r="F37" s="808">
        <v>1</v>
      </c>
      <c r="G37" s="575">
        <v>0</v>
      </c>
      <c r="H37" s="915">
        <v>82</v>
      </c>
      <c r="I37" s="1543">
        <v>0</v>
      </c>
      <c r="J37" s="1543">
        <v>0</v>
      </c>
      <c r="K37" s="1544">
        <f t="shared" si="0"/>
        <v>99</v>
      </c>
      <c r="L37" s="1513"/>
      <c r="S37" s="1514"/>
    </row>
    <row r="38" spans="1:19" x14ac:dyDescent="0.25">
      <c r="A38" s="355" t="s">
        <v>640</v>
      </c>
      <c r="B38" s="1547">
        <v>1</v>
      </c>
      <c r="C38" s="1547">
        <v>0</v>
      </c>
      <c r="D38" s="1547">
        <v>1</v>
      </c>
      <c r="E38" s="1547">
        <v>1</v>
      </c>
      <c r="F38" s="815">
        <v>1</v>
      </c>
      <c r="G38" s="950">
        <v>0</v>
      </c>
      <c r="H38" s="1547">
        <v>78</v>
      </c>
      <c r="I38" s="1548">
        <v>0</v>
      </c>
      <c r="J38" s="1548">
        <v>0</v>
      </c>
      <c r="K38" s="1544">
        <f t="shared" si="0"/>
        <v>82</v>
      </c>
      <c r="L38" s="1513"/>
      <c r="S38" s="1514"/>
    </row>
    <row r="39" spans="1:19" x14ac:dyDescent="0.25">
      <c r="A39" s="355" t="s">
        <v>641</v>
      </c>
      <c r="B39" s="1547">
        <v>0</v>
      </c>
      <c r="C39" s="1547">
        <v>0</v>
      </c>
      <c r="D39" s="1547">
        <v>2</v>
      </c>
      <c r="E39" s="1547">
        <v>3</v>
      </c>
      <c r="F39" s="815">
        <v>2</v>
      </c>
      <c r="G39" s="950">
        <v>0</v>
      </c>
      <c r="H39" s="1547">
        <v>6</v>
      </c>
      <c r="I39" s="1548">
        <v>0</v>
      </c>
      <c r="J39" s="1548">
        <v>0</v>
      </c>
      <c r="K39" s="1544">
        <f t="shared" si="0"/>
        <v>13</v>
      </c>
      <c r="L39" s="1513"/>
      <c r="S39" s="1514"/>
    </row>
    <row r="40" spans="1:19" x14ac:dyDescent="0.25">
      <c r="A40" s="355" t="s">
        <v>642</v>
      </c>
      <c r="B40" s="915">
        <v>0</v>
      </c>
      <c r="C40" s="915">
        <v>1</v>
      </c>
      <c r="D40" s="915">
        <v>1</v>
      </c>
      <c r="E40" s="915">
        <v>4</v>
      </c>
      <c r="F40" s="808">
        <v>1</v>
      </c>
      <c r="G40" s="575">
        <v>1</v>
      </c>
      <c r="H40" s="915">
        <v>35</v>
      </c>
      <c r="I40" s="1543">
        <v>0</v>
      </c>
      <c r="J40" s="1543">
        <v>0</v>
      </c>
      <c r="K40" s="1544">
        <f>SUM(B40:J40)</f>
        <v>43</v>
      </c>
      <c r="L40" s="1513"/>
      <c r="S40" s="1514"/>
    </row>
    <row r="41" spans="1:19" x14ac:dyDescent="0.25">
      <c r="A41" s="355" t="s">
        <v>643</v>
      </c>
      <c r="B41" s="915">
        <v>0</v>
      </c>
      <c r="C41" s="915">
        <v>0</v>
      </c>
      <c r="D41" s="915">
        <v>0</v>
      </c>
      <c r="E41" s="915">
        <v>0</v>
      </c>
      <c r="F41" s="808">
        <v>0</v>
      </c>
      <c r="G41" s="575">
        <v>0</v>
      </c>
      <c r="H41" s="915">
        <v>1</v>
      </c>
      <c r="I41" s="1543">
        <v>0</v>
      </c>
      <c r="J41" s="1543">
        <v>0</v>
      </c>
      <c r="K41" s="1544">
        <f>SUM(B41:J41)</f>
        <v>1</v>
      </c>
      <c r="L41" s="1513"/>
      <c r="S41" s="1514"/>
    </row>
    <row r="42" spans="1:19" x14ac:dyDescent="0.25">
      <c r="A42" s="355" t="s">
        <v>644</v>
      </c>
      <c r="B42" s="915">
        <v>0</v>
      </c>
      <c r="C42" s="915">
        <v>0</v>
      </c>
      <c r="D42" s="915">
        <v>0</v>
      </c>
      <c r="E42" s="915">
        <v>0</v>
      </c>
      <c r="F42" s="808">
        <v>1</v>
      </c>
      <c r="G42" s="575">
        <v>0</v>
      </c>
      <c r="H42" s="915">
        <v>1</v>
      </c>
      <c r="I42" s="1543">
        <v>0</v>
      </c>
      <c r="J42" s="1543">
        <v>0</v>
      </c>
      <c r="K42" s="1544">
        <f>SUM(B42:J42)</f>
        <v>2</v>
      </c>
      <c r="L42" s="1513"/>
      <c r="S42" s="1514"/>
    </row>
    <row r="43" spans="1:19" x14ac:dyDescent="0.25">
      <c r="A43" s="355" t="s">
        <v>645</v>
      </c>
      <c r="B43" s="915">
        <v>4</v>
      </c>
      <c r="C43" s="915">
        <v>5</v>
      </c>
      <c r="D43" s="915">
        <v>3</v>
      </c>
      <c r="E43" s="915">
        <v>17</v>
      </c>
      <c r="F43" s="808">
        <v>14</v>
      </c>
      <c r="G43" s="575">
        <v>0</v>
      </c>
      <c r="H43" s="915">
        <v>0</v>
      </c>
      <c r="I43" s="1543">
        <v>2</v>
      </c>
      <c r="J43" s="1543">
        <v>1</v>
      </c>
      <c r="K43" s="1544">
        <f>SUM(B43:J43)</f>
        <v>46</v>
      </c>
      <c r="L43" s="1513"/>
      <c r="S43" s="1514"/>
    </row>
    <row r="44" spans="1:19" x14ac:dyDescent="0.25">
      <c r="A44" s="355" t="s">
        <v>646</v>
      </c>
      <c r="B44" s="915">
        <v>1</v>
      </c>
      <c r="C44" s="915">
        <v>0</v>
      </c>
      <c r="D44" s="915">
        <v>0</v>
      </c>
      <c r="E44" s="915">
        <v>0</v>
      </c>
      <c r="F44" s="808">
        <v>1</v>
      </c>
      <c r="G44" s="575">
        <v>0</v>
      </c>
      <c r="H44" s="915">
        <v>2</v>
      </c>
      <c r="I44" s="1543">
        <v>0</v>
      </c>
      <c r="J44" s="1543">
        <v>0</v>
      </c>
      <c r="K44" s="1544">
        <f t="shared" si="0"/>
        <v>4</v>
      </c>
      <c r="L44" s="1513"/>
      <c r="S44" s="1514"/>
    </row>
    <row r="45" spans="1:19" x14ac:dyDescent="0.25">
      <c r="A45" s="914" t="s">
        <v>647</v>
      </c>
      <c r="B45" s="915">
        <v>2</v>
      </c>
      <c r="C45" s="915">
        <v>0</v>
      </c>
      <c r="D45" s="915">
        <v>2</v>
      </c>
      <c r="E45" s="915">
        <v>0</v>
      </c>
      <c r="F45" s="808">
        <v>2</v>
      </c>
      <c r="G45" s="575">
        <v>0</v>
      </c>
      <c r="H45" s="915">
        <v>2</v>
      </c>
      <c r="I45" s="1543">
        <v>0</v>
      </c>
      <c r="J45" s="1543">
        <v>0</v>
      </c>
      <c r="K45" s="1544">
        <f t="shared" si="0"/>
        <v>8</v>
      </c>
      <c r="L45" s="1513"/>
      <c r="S45" s="1514"/>
    </row>
    <row r="46" spans="1:19" x14ac:dyDescent="0.25">
      <c r="A46" s="914" t="s">
        <v>648</v>
      </c>
      <c r="B46" s="915">
        <v>11</v>
      </c>
      <c r="C46" s="915">
        <v>5</v>
      </c>
      <c r="D46" s="915">
        <v>6</v>
      </c>
      <c r="E46" s="915">
        <v>6</v>
      </c>
      <c r="F46" s="808">
        <v>2</v>
      </c>
      <c r="G46" s="575">
        <v>0</v>
      </c>
      <c r="H46" s="915">
        <v>69</v>
      </c>
      <c r="I46" s="1543">
        <v>4</v>
      </c>
      <c r="J46" s="1543">
        <v>0</v>
      </c>
      <c r="K46" s="1544">
        <f>SUM(B46:J46)</f>
        <v>103</v>
      </c>
      <c r="L46" s="1513"/>
      <c r="S46" s="1514"/>
    </row>
    <row r="47" spans="1:19" x14ac:dyDescent="0.25">
      <c r="A47" s="914" t="s">
        <v>649</v>
      </c>
      <c r="B47" s="915">
        <v>0</v>
      </c>
      <c r="C47" s="915">
        <v>0</v>
      </c>
      <c r="D47" s="915">
        <v>0</v>
      </c>
      <c r="E47" s="915">
        <v>0</v>
      </c>
      <c r="F47" s="808">
        <v>1</v>
      </c>
      <c r="G47" s="575">
        <v>0</v>
      </c>
      <c r="H47" s="915">
        <v>2</v>
      </c>
      <c r="I47" s="1543">
        <v>0</v>
      </c>
      <c r="J47" s="1543">
        <v>0</v>
      </c>
      <c r="K47" s="1544">
        <f>SUM(B47:J47)</f>
        <v>3</v>
      </c>
      <c r="L47" s="1513"/>
      <c r="S47" s="1514"/>
    </row>
    <row r="48" spans="1:19" s="1536" customFormat="1" x14ac:dyDescent="0.25">
      <c r="A48" s="914" t="s">
        <v>650</v>
      </c>
      <c r="B48" s="915">
        <v>1</v>
      </c>
      <c r="C48" s="915">
        <v>0</v>
      </c>
      <c r="D48" s="915">
        <v>0</v>
      </c>
      <c r="E48" s="915">
        <v>1</v>
      </c>
      <c r="F48" s="808">
        <v>0</v>
      </c>
      <c r="G48" s="575">
        <v>0</v>
      </c>
      <c r="H48" s="915">
        <v>8</v>
      </c>
      <c r="I48" s="1543">
        <v>0</v>
      </c>
      <c r="J48" s="1543">
        <v>0</v>
      </c>
      <c r="K48" s="1544">
        <f t="shared" si="0"/>
        <v>10</v>
      </c>
      <c r="L48" s="1535"/>
      <c r="S48" s="1537"/>
    </row>
    <row r="49" spans="1:19" s="1536" customFormat="1" x14ac:dyDescent="0.25">
      <c r="A49" s="914" t="s">
        <v>651</v>
      </c>
      <c r="B49" s="915">
        <v>1</v>
      </c>
      <c r="C49" s="915">
        <v>0</v>
      </c>
      <c r="D49" s="915">
        <v>0</v>
      </c>
      <c r="E49" s="915">
        <v>0</v>
      </c>
      <c r="F49" s="808">
        <v>0</v>
      </c>
      <c r="G49" s="575">
        <v>0</v>
      </c>
      <c r="H49" s="915">
        <v>7</v>
      </c>
      <c r="I49" s="1543">
        <v>0</v>
      </c>
      <c r="J49" s="1543">
        <v>1</v>
      </c>
      <c r="K49" s="1544">
        <f t="shared" si="0"/>
        <v>9</v>
      </c>
      <c r="L49" s="1535"/>
      <c r="S49" s="1537"/>
    </row>
    <row r="50" spans="1:19" s="1536" customFormat="1" x14ac:dyDescent="0.25">
      <c r="A50" s="355" t="s">
        <v>652</v>
      </c>
      <c r="B50" s="915">
        <v>0</v>
      </c>
      <c r="C50" s="915">
        <v>0</v>
      </c>
      <c r="D50" s="915">
        <v>0</v>
      </c>
      <c r="E50" s="915">
        <v>3</v>
      </c>
      <c r="F50" s="808">
        <v>1</v>
      </c>
      <c r="G50" s="575">
        <v>0</v>
      </c>
      <c r="H50" s="915">
        <v>2</v>
      </c>
      <c r="I50" s="1543">
        <v>0</v>
      </c>
      <c r="J50" s="1543">
        <v>0</v>
      </c>
      <c r="K50" s="1544">
        <f t="shared" si="0"/>
        <v>6</v>
      </c>
      <c r="L50" s="1535"/>
      <c r="S50" s="1537"/>
    </row>
    <row r="51" spans="1:19" s="1536" customFormat="1" x14ac:dyDescent="0.25">
      <c r="A51" s="355" t="s">
        <v>653</v>
      </c>
      <c r="B51" s="915">
        <v>0</v>
      </c>
      <c r="C51" s="915">
        <v>0</v>
      </c>
      <c r="D51" s="915">
        <v>0</v>
      </c>
      <c r="E51" s="915">
        <v>3</v>
      </c>
      <c r="F51" s="808">
        <v>0</v>
      </c>
      <c r="G51" s="575">
        <v>0</v>
      </c>
      <c r="H51" s="915">
        <v>0</v>
      </c>
      <c r="I51" s="1543">
        <v>0</v>
      </c>
      <c r="J51" s="1543">
        <v>1</v>
      </c>
      <c r="K51" s="1544">
        <f t="shared" si="0"/>
        <v>4</v>
      </c>
      <c r="L51" s="1535"/>
      <c r="S51" s="1537"/>
    </row>
    <row r="52" spans="1:19" x14ac:dyDescent="0.25">
      <c r="A52" s="355" t="s">
        <v>654</v>
      </c>
      <c r="B52" s="915">
        <v>1</v>
      </c>
      <c r="C52" s="915">
        <v>1</v>
      </c>
      <c r="D52" s="915">
        <v>1</v>
      </c>
      <c r="E52" s="915">
        <v>2</v>
      </c>
      <c r="F52" s="808">
        <v>8</v>
      </c>
      <c r="G52" s="575">
        <v>0</v>
      </c>
      <c r="H52" s="915">
        <v>0</v>
      </c>
      <c r="I52" s="1543">
        <v>1</v>
      </c>
      <c r="J52" s="1543">
        <v>2</v>
      </c>
      <c r="K52" s="1544">
        <f t="shared" si="0"/>
        <v>16</v>
      </c>
      <c r="L52" s="1513"/>
      <c r="S52" s="1514"/>
    </row>
    <row r="53" spans="1:19" x14ac:dyDescent="0.25">
      <c r="A53" s="355" t="s">
        <v>655</v>
      </c>
      <c r="B53" s="915">
        <v>1</v>
      </c>
      <c r="C53" s="915">
        <v>0</v>
      </c>
      <c r="D53" s="915">
        <v>1</v>
      </c>
      <c r="E53" s="915">
        <v>5</v>
      </c>
      <c r="F53" s="808">
        <v>3</v>
      </c>
      <c r="G53" s="575">
        <v>0</v>
      </c>
      <c r="H53" s="915">
        <v>1</v>
      </c>
      <c r="I53" s="1543">
        <v>0</v>
      </c>
      <c r="J53" s="1543">
        <v>1</v>
      </c>
      <c r="K53" s="1544">
        <f>SUM(B53:J53)</f>
        <v>12</v>
      </c>
      <c r="L53" s="1513"/>
      <c r="S53" s="1514"/>
    </row>
    <row r="54" spans="1:19" x14ac:dyDescent="0.25">
      <c r="A54" s="355" t="s">
        <v>656</v>
      </c>
      <c r="B54" s="915">
        <v>0</v>
      </c>
      <c r="C54" s="915">
        <v>0</v>
      </c>
      <c r="D54" s="915">
        <v>0</v>
      </c>
      <c r="E54" s="915">
        <v>0</v>
      </c>
      <c r="F54" s="808">
        <v>2</v>
      </c>
      <c r="G54" s="575">
        <v>0</v>
      </c>
      <c r="H54" s="915">
        <v>1</v>
      </c>
      <c r="I54" s="1543">
        <v>0</v>
      </c>
      <c r="J54" s="1543">
        <v>0</v>
      </c>
      <c r="K54" s="1544">
        <f>SUM(B54:J54)</f>
        <v>3</v>
      </c>
      <c r="L54" s="1513"/>
      <c r="S54" s="1514"/>
    </row>
    <row r="55" spans="1:19" x14ac:dyDescent="0.25">
      <c r="A55" s="355" t="s">
        <v>657</v>
      </c>
      <c r="B55" s="915">
        <v>0</v>
      </c>
      <c r="C55" s="915">
        <v>1</v>
      </c>
      <c r="D55" s="915">
        <v>0</v>
      </c>
      <c r="E55" s="915">
        <v>1</v>
      </c>
      <c r="F55" s="808">
        <v>0</v>
      </c>
      <c r="G55" s="575">
        <v>0</v>
      </c>
      <c r="H55" s="915">
        <v>2</v>
      </c>
      <c r="I55" s="1543">
        <v>0</v>
      </c>
      <c r="J55" s="1543">
        <v>0</v>
      </c>
      <c r="K55" s="1544">
        <f>SUM(B55:J55)</f>
        <v>4</v>
      </c>
      <c r="L55" s="1513"/>
      <c r="S55" s="1514"/>
    </row>
    <row r="56" spans="1:19" x14ac:dyDescent="0.25">
      <c r="A56" s="355" t="s">
        <v>658</v>
      </c>
      <c r="B56" s="915">
        <v>0</v>
      </c>
      <c r="C56" s="915">
        <v>0</v>
      </c>
      <c r="D56" s="915">
        <v>0</v>
      </c>
      <c r="E56" s="915">
        <v>0</v>
      </c>
      <c r="F56" s="808">
        <v>0</v>
      </c>
      <c r="G56" s="575">
        <v>0</v>
      </c>
      <c r="H56" s="915">
        <v>1</v>
      </c>
      <c r="I56" s="1543">
        <v>0</v>
      </c>
      <c r="J56" s="1543">
        <v>0</v>
      </c>
      <c r="K56" s="1544">
        <f t="shared" ref="K56:K71" si="1">SUM(B56:J56)</f>
        <v>1</v>
      </c>
      <c r="L56" s="1513"/>
      <c r="S56" s="1514"/>
    </row>
    <row r="57" spans="1:19" s="1536" customFormat="1" x14ac:dyDescent="0.25">
      <c r="A57" s="355" t="s">
        <v>659</v>
      </c>
      <c r="B57" s="915">
        <v>0</v>
      </c>
      <c r="C57" s="915">
        <v>0</v>
      </c>
      <c r="D57" s="915">
        <v>1</v>
      </c>
      <c r="E57" s="915">
        <v>1</v>
      </c>
      <c r="F57" s="808">
        <v>1</v>
      </c>
      <c r="G57" s="575">
        <v>0</v>
      </c>
      <c r="H57" s="915">
        <v>0</v>
      </c>
      <c r="I57" s="1543">
        <v>0</v>
      </c>
      <c r="J57" s="1543">
        <v>0</v>
      </c>
      <c r="K57" s="1544">
        <f t="shared" si="1"/>
        <v>3</v>
      </c>
      <c r="L57" s="1535"/>
      <c r="S57" s="1537"/>
    </row>
    <row r="58" spans="1:19" x14ac:dyDescent="0.25">
      <c r="A58" s="355" t="s">
        <v>660</v>
      </c>
      <c r="B58" s="915">
        <v>0</v>
      </c>
      <c r="C58" s="915">
        <v>1</v>
      </c>
      <c r="D58" s="915">
        <v>0</v>
      </c>
      <c r="E58" s="915">
        <v>0</v>
      </c>
      <c r="F58" s="808">
        <v>0</v>
      </c>
      <c r="G58" s="575">
        <v>0</v>
      </c>
      <c r="H58" s="915">
        <v>0</v>
      </c>
      <c r="I58" s="1543">
        <v>1</v>
      </c>
      <c r="J58" s="1543">
        <v>2</v>
      </c>
      <c r="K58" s="1544">
        <f t="shared" si="1"/>
        <v>4</v>
      </c>
      <c r="L58" s="1513"/>
      <c r="S58" s="1514"/>
    </row>
    <row r="59" spans="1:19" x14ac:dyDescent="0.25">
      <c r="A59" s="355" t="s">
        <v>661</v>
      </c>
      <c r="B59" s="915">
        <v>0</v>
      </c>
      <c r="C59" s="915">
        <v>2</v>
      </c>
      <c r="D59" s="915">
        <v>0</v>
      </c>
      <c r="E59" s="915">
        <v>0</v>
      </c>
      <c r="F59" s="808">
        <v>1</v>
      </c>
      <c r="G59" s="575">
        <v>0</v>
      </c>
      <c r="H59" s="915">
        <v>2</v>
      </c>
      <c r="I59" s="1543">
        <v>0</v>
      </c>
      <c r="J59" s="1543">
        <v>0</v>
      </c>
      <c r="K59" s="1544">
        <f t="shared" si="1"/>
        <v>5</v>
      </c>
      <c r="L59" s="1513"/>
      <c r="S59" s="1514"/>
    </row>
    <row r="60" spans="1:19" x14ac:dyDescent="0.25">
      <c r="A60" s="355" t="s">
        <v>662</v>
      </c>
      <c r="B60" s="915">
        <v>6</v>
      </c>
      <c r="C60" s="915">
        <v>16</v>
      </c>
      <c r="D60" s="915">
        <v>9</v>
      </c>
      <c r="E60" s="915">
        <v>11</v>
      </c>
      <c r="F60" s="808">
        <v>4</v>
      </c>
      <c r="G60" s="575">
        <v>0</v>
      </c>
      <c r="H60" s="915">
        <v>22</v>
      </c>
      <c r="I60" s="1543">
        <v>2</v>
      </c>
      <c r="J60" s="1543">
        <v>3</v>
      </c>
      <c r="K60" s="1544">
        <f t="shared" si="1"/>
        <v>73</v>
      </c>
      <c r="L60" s="1513"/>
      <c r="S60" s="1514"/>
    </row>
    <row r="61" spans="1:19" x14ac:dyDescent="0.25">
      <c r="A61" s="355" t="s">
        <v>663</v>
      </c>
      <c r="B61" s="915">
        <v>0</v>
      </c>
      <c r="C61" s="915">
        <v>0</v>
      </c>
      <c r="D61" s="915">
        <v>0</v>
      </c>
      <c r="E61" s="915">
        <v>1</v>
      </c>
      <c r="F61" s="808">
        <v>0</v>
      </c>
      <c r="G61" s="575">
        <v>0</v>
      </c>
      <c r="H61" s="915">
        <v>1</v>
      </c>
      <c r="I61" s="1543">
        <v>0</v>
      </c>
      <c r="J61" s="1543">
        <v>0</v>
      </c>
      <c r="K61" s="1544">
        <f>SUM(B61:J61)</f>
        <v>2</v>
      </c>
      <c r="L61" s="1513"/>
      <c r="S61" s="1514"/>
    </row>
    <row r="62" spans="1:19" x14ac:dyDescent="0.25">
      <c r="A62" s="355" t="s">
        <v>664</v>
      </c>
      <c r="B62" s="915">
        <v>0</v>
      </c>
      <c r="C62" s="915">
        <v>0</v>
      </c>
      <c r="D62" s="915">
        <v>0</v>
      </c>
      <c r="E62" s="915">
        <v>0</v>
      </c>
      <c r="F62" s="808">
        <v>0</v>
      </c>
      <c r="G62" s="575">
        <v>0</v>
      </c>
      <c r="H62" s="915">
        <v>1</v>
      </c>
      <c r="I62" s="1543">
        <v>0</v>
      </c>
      <c r="J62" s="1543">
        <v>0</v>
      </c>
      <c r="K62" s="1549">
        <f t="shared" ref="K62" si="2">SUM(B62:J62)</f>
        <v>1</v>
      </c>
    </row>
    <row r="63" spans="1:19" x14ac:dyDescent="0.25">
      <c r="A63" s="355" t="s">
        <v>665</v>
      </c>
      <c r="B63" s="915">
        <v>0</v>
      </c>
      <c r="C63" s="915">
        <v>1</v>
      </c>
      <c r="D63" s="915">
        <v>1</v>
      </c>
      <c r="E63" s="915">
        <v>0</v>
      </c>
      <c r="F63" s="808">
        <v>0</v>
      </c>
      <c r="G63" s="575">
        <v>0</v>
      </c>
      <c r="H63" s="915">
        <v>1</v>
      </c>
      <c r="I63" s="1543">
        <v>0</v>
      </c>
      <c r="J63" s="1543">
        <v>0</v>
      </c>
      <c r="K63" s="1549">
        <f t="shared" si="1"/>
        <v>3</v>
      </c>
    </row>
    <row r="64" spans="1:19" x14ac:dyDescent="0.25">
      <c r="A64" s="355" t="s">
        <v>666</v>
      </c>
      <c r="B64" s="915">
        <v>0</v>
      </c>
      <c r="C64" s="915">
        <v>0</v>
      </c>
      <c r="D64" s="915">
        <v>0</v>
      </c>
      <c r="E64" s="915">
        <v>2</v>
      </c>
      <c r="F64" s="808">
        <v>0</v>
      </c>
      <c r="G64" s="575">
        <v>0</v>
      </c>
      <c r="H64" s="915">
        <v>5</v>
      </c>
      <c r="I64" s="1543">
        <v>0</v>
      </c>
      <c r="J64" s="1543">
        <v>0</v>
      </c>
      <c r="K64" s="1544">
        <f t="shared" si="1"/>
        <v>7</v>
      </c>
    </row>
    <row r="65" spans="1:19" x14ac:dyDescent="0.25">
      <c r="A65" s="355" t="s">
        <v>667</v>
      </c>
      <c r="B65" s="915">
        <v>0</v>
      </c>
      <c r="C65" s="915">
        <v>0</v>
      </c>
      <c r="D65" s="915">
        <v>0</v>
      </c>
      <c r="E65" s="915">
        <v>0</v>
      </c>
      <c r="F65" s="808">
        <v>0</v>
      </c>
      <c r="G65" s="575">
        <v>0</v>
      </c>
      <c r="H65" s="915">
        <v>1</v>
      </c>
      <c r="I65" s="1543">
        <v>0</v>
      </c>
      <c r="J65" s="1543">
        <v>0</v>
      </c>
      <c r="K65" s="1544">
        <f>SUM(B65:J65)</f>
        <v>1</v>
      </c>
    </row>
    <row r="66" spans="1:19" x14ac:dyDescent="0.25">
      <c r="A66" s="355" t="s">
        <v>668</v>
      </c>
      <c r="B66" s="915">
        <v>0</v>
      </c>
      <c r="C66" s="915">
        <v>0</v>
      </c>
      <c r="D66" s="915">
        <v>0</v>
      </c>
      <c r="E66" s="915">
        <v>0</v>
      </c>
      <c r="F66" s="808">
        <v>0</v>
      </c>
      <c r="G66" s="575">
        <v>0</v>
      </c>
      <c r="H66" s="915">
        <v>0</v>
      </c>
      <c r="I66" s="1543">
        <v>0</v>
      </c>
      <c r="J66" s="1543">
        <v>1</v>
      </c>
      <c r="K66" s="1544">
        <f t="shared" si="1"/>
        <v>1</v>
      </c>
    </row>
    <row r="67" spans="1:19" x14ac:dyDescent="0.25">
      <c r="A67" s="355" t="s">
        <v>669</v>
      </c>
      <c r="B67" s="915">
        <v>0</v>
      </c>
      <c r="C67" s="915">
        <v>0</v>
      </c>
      <c r="D67" s="915">
        <v>0</v>
      </c>
      <c r="E67" s="915">
        <v>0</v>
      </c>
      <c r="F67" s="808">
        <v>0</v>
      </c>
      <c r="G67" s="575">
        <v>0</v>
      </c>
      <c r="H67" s="915">
        <v>1</v>
      </c>
      <c r="I67" s="1543">
        <v>0</v>
      </c>
      <c r="J67" s="1543">
        <v>0</v>
      </c>
      <c r="K67" s="1544">
        <f t="shared" si="1"/>
        <v>1</v>
      </c>
    </row>
    <row r="68" spans="1:19" x14ac:dyDescent="0.25">
      <c r="A68" s="355" t="s">
        <v>670</v>
      </c>
      <c r="B68" s="915">
        <v>1</v>
      </c>
      <c r="C68" s="915">
        <v>0</v>
      </c>
      <c r="D68" s="915">
        <v>1</v>
      </c>
      <c r="E68" s="915">
        <v>1</v>
      </c>
      <c r="F68" s="808">
        <v>1</v>
      </c>
      <c r="G68" s="575">
        <v>0</v>
      </c>
      <c r="H68" s="915">
        <v>26</v>
      </c>
      <c r="I68" s="1543">
        <v>0</v>
      </c>
      <c r="J68" s="1543">
        <v>0</v>
      </c>
      <c r="K68" s="1544">
        <f t="shared" si="1"/>
        <v>30</v>
      </c>
    </row>
    <row r="69" spans="1:19" x14ac:dyDescent="0.25">
      <c r="A69" s="355" t="s">
        <v>671</v>
      </c>
      <c r="B69" s="915">
        <v>1</v>
      </c>
      <c r="C69" s="915">
        <v>0</v>
      </c>
      <c r="D69" s="915">
        <v>0</v>
      </c>
      <c r="E69" s="915">
        <v>0</v>
      </c>
      <c r="F69" s="808">
        <v>1</v>
      </c>
      <c r="G69" s="575">
        <v>0</v>
      </c>
      <c r="H69" s="915">
        <v>1</v>
      </c>
      <c r="I69" s="1543">
        <v>3</v>
      </c>
      <c r="J69" s="1543">
        <v>0</v>
      </c>
      <c r="K69" s="1544">
        <f t="shared" si="1"/>
        <v>6</v>
      </c>
    </row>
    <row r="70" spans="1:19" x14ac:dyDescent="0.25">
      <c r="A70" s="355" t="s">
        <v>672</v>
      </c>
      <c r="B70" s="915">
        <v>0</v>
      </c>
      <c r="C70" s="915">
        <v>0</v>
      </c>
      <c r="D70" s="915">
        <v>0</v>
      </c>
      <c r="E70" s="915">
        <v>0</v>
      </c>
      <c r="F70" s="808">
        <v>0</v>
      </c>
      <c r="G70" s="575">
        <v>0</v>
      </c>
      <c r="H70" s="915">
        <v>95</v>
      </c>
      <c r="I70" s="1543">
        <v>0</v>
      </c>
      <c r="J70" s="1543">
        <v>0</v>
      </c>
      <c r="K70" s="1544">
        <f t="shared" si="1"/>
        <v>95</v>
      </c>
    </row>
    <row r="71" spans="1:19" x14ac:dyDescent="0.25">
      <c r="A71" s="355" t="s">
        <v>673</v>
      </c>
      <c r="B71" s="915">
        <v>0</v>
      </c>
      <c r="C71" s="915">
        <v>0</v>
      </c>
      <c r="D71" s="915">
        <v>0</v>
      </c>
      <c r="E71" s="915">
        <v>1</v>
      </c>
      <c r="F71" s="808">
        <v>0</v>
      </c>
      <c r="G71" s="575">
        <v>0</v>
      </c>
      <c r="H71" s="915">
        <v>0</v>
      </c>
      <c r="I71" s="1543">
        <v>0</v>
      </c>
      <c r="J71" s="1543">
        <v>0</v>
      </c>
      <c r="K71" s="1544">
        <f t="shared" si="1"/>
        <v>1</v>
      </c>
    </row>
    <row r="72" spans="1:19" x14ac:dyDescent="0.25">
      <c r="A72" s="355" t="s">
        <v>674</v>
      </c>
      <c r="B72" s="915">
        <v>0</v>
      </c>
      <c r="C72" s="915">
        <v>1</v>
      </c>
      <c r="D72" s="915">
        <v>2</v>
      </c>
      <c r="E72" s="915">
        <v>1</v>
      </c>
      <c r="F72" s="808">
        <v>1</v>
      </c>
      <c r="G72" s="575">
        <v>0</v>
      </c>
      <c r="H72" s="915">
        <v>0</v>
      </c>
      <c r="I72" s="1543">
        <v>1</v>
      </c>
      <c r="J72" s="1543">
        <v>0</v>
      </c>
      <c r="K72" s="1549">
        <f t="shared" si="0"/>
        <v>6</v>
      </c>
    </row>
    <row r="73" spans="1:19" x14ac:dyDescent="0.25">
      <c r="A73" s="914" t="s">
        <v>675</v>
      </c>
      <c r="B73" s="1545">
        <v>2</v>
      </c>
      <c r="C73" s="1545">
        <v>0</v>
      </c>
      <c r="D73" s="1545">
        <v>0</v>
      </c>
      <c r="E73" s="1545">
        <v>7</v>
      </c>
      <c r="F73" s="807">
        <v>0</v>
      </c>
      <c r="G73" s="802">
        <v>0</v>
      </c>
      <c r="H73" s="1545">
        <v>110</v>
      </c>
      <c r="I73" s="1546">
        <v>0</v>
      </c>
      <c r="J73" s="1546">
        <v>1</v>
      </c>
      <c r="K73" s="1544">
        <f>SUM(B73:J73)</f>
        <v>120</v>
      </c>
    </row>
    <row r="74" spans="1:19" x14ac:dyDescent="0.25">
      <c r="A74" s="355" t="s">
        <v>676</v>
      </c>
      <c r="B74" s="1545">
        <v>0</v>
      </c>
      <c r="C74" s="915">
        <v>1</v>
      </c>
      <c r="D74" s="1545">
        <v>1</v>
      </c>
      <c r="E74" s="1545">
        <v>1</v>
      </c>
      <c r="F74" s="807">
        <v>0</v>
      </c>
      <c r="G74" s="575">
        <v>0</v>
      </c>
      <c r="H74" s="1545">
        <v>1</v>
      </c>
      <c r="I74" s="1546">
        <v>0</v>
      </c>
      <c r="J74" s="1543">
        <v>0</v>
      </c>
      <c r="K74" s="1544">
        <f t="shared" si="0"/>
        <v>4</v>
      </c>
    </row>
    <row r="75" spans="1:19" x14ac:dyDescent="0.25">
      <c r="A75" s="355" t="s">
        <v>677</v>
      </c>
      <c r="B75" s="915">
        <v>1</v>
      </c>
      <c r="C75" s="915">
        <v>0</v>
      </c>
      <c r="D75" s="915">
        <v>0</v>
      </c>
      <c r="E75" s="915">
        <v>0</v>
      </c>
      <c r="F75" s="808">
        <v>0</v>
      </c>
      <c r="G75" s="575">
        <v>0</v>
      </c>
      <c r="H75" s="915">
        <v>4</v>
      </c>
      <c r="I75" s="1543">
        <v>0</v>
      </c>
      <c r="J75" s="1543">
        <v>0</v>
      </c>
      <c r="K75" s="1544">
        <f t="shared" si="0"/>
        <v>5</v>
      </c>
    </row>
    <row r="76" spans="1:19" x14ac:dyDescent="0.25">
      <c r="A76" s="500" t="s">
        <v>678</v>
      </c>
      <c r="B76" s="915">
        <v>3</v>
      </c>
      <c r="C76" s="915">
        <v>1</v>
      </c>
      <c r="D76" s="915">
        <v>2</v>
      </c>
      <c r="E76" s="915">
        <v>4</v>
      </c>
      <c r="F76" s="808">
        <v>4</v>
      </c>
      <c r="G76" s="575">
        <v>0</v>
      </c>
      <c r="H76" s="915">
        <v>3</v>
      </c>
      <c r="I76" s="1543">
        <v>2</v>
      </c>
      <c r="J76" s="1543">
        <v>2</v>
      </c>
      <c r="K76" s="1544">
        <f t="shared" si="0"/>
        <v>21</v>
      </c>
    </row>
    <row r="77" spans="1:19" x14ac:dyDescent="0.25">
      <c r="A77" s="500" t="s">
        <v>679</v>
      </c>
      <c r="B77" s="915">
        <v>1</v>
      </c>
      <c r="C77" s="1550">
        <v>2</v>
      </c>
      <c r="D77" s="915">
        <v>1</v>
      </c>
      <c r="E77" s="915">
        <v>1</v>
      </c>
      <c r="F77" s="808">
        <v>6</v>
      </c>
      <c r="G77" s="575">
        <v>0</v>
      </c>
      <c r="H77" s="915">
        <v>1</v>
      </c>
      <c r="I77" s="1543">
        <v>1</v>
      </c>
      <c r="J77" s="1543">
        <v>4</v>
      </c>
      <c r="K77" s="1549">
        <f t="shared" si="0"/>
        <v>17</v>
      </c>
      <c r="L77" s="1513"/>
      <c r="S77" s="1514"/>
    </row>
    <row r="78" spans="1:19" x14ac:dyDescent="0.25">
      <c r="A78" s="1538" t="s">
        <v>680</v>
      </c>
      <c r="B78" s="1540">
        <v>1</v>
      </c>
      <c r="C78" s="1551">
        <v>0</v>
      </c>
      <c r="D78" s="1540">
        <v>0</v>
      </c>
      <c r="E78" s="1540">
        <v>1</v>
      </c>
      <c r="F78" s="1540">
        <v>2</v>
      </c>
      <c r="G78" s="575">
        <v>0</v>
      </c>
      <c r="H78" s="1540">
        <v>2</v>
      </c>
      <c r="I78" s="1542">
        <v>0</v>
      </c>
      <c r="J78" s="1543">
        <v>0</v>
      </c>
      <c r="K78" s="1552">
        <f t="shared" si="0"/>
        <v>6</v>
      </c>
      <c r="L78" s="1513"/>
      <c r="S78" s="1514"/>
    </row>
    <row r="79" spans="1:19" x14ac:dyDescent="0.25">
      <c r="A79" s="1538" t="s">
        <v>681</v>
      </c>
      <c r="B79" s="1540">
        <v>4</v>
      </c>
      <c r="C79" s="1551">
        <v>1</v>
      </c>
      <c r="D79" s="1540">
        <v>1</v>
      </c>
      <c r="E79" s="1540">
        <v>1</v>
      </c>
      <c r="F79" s="913">
        <v>6</v>
      </c>
      <c r="G79" s="575">
        <v>0</v>
      </c>
      <c r="H79" s="1540">
        <v>9</v>
      </c>
      <c r="I79" s="1542">
        <v>1</v>
      </c>
      <c r="J79" s="1543">
        <v>4</v>
      </c>
      <c r="K79" s="1552">
        <f t="shared" si="0"/>
        <v>27</v>
      </c>
      <c r="L79" s="1513"/>
      <c r="S79" s="1514"/>
    </row>
    <row r="80" spans="1:19" x14ac:dyDescent="0.25">
      <c r="A80" s="1538" t="s">
        <v>682</v>
      </c>
      <c r="B80" s="1540">
        <v>0</v>
      </c>
      <c r="C80" s="1551">
        <v>0</v>
      </c>
      <c r="D80" s="1540">
        <v>0</v>
      </c>
      <c r="E80" s="1540">
        <v>0</v>
      </c>
      <c r="F80" s="913">
        <v>0</v>
      </c>
      <c r="G80" s="575">
        <v>0</v>
      </c>
      <c r="H80" s="1540">
        <v>1</v>
      </c>
      <c r="I80" s="1542">
        <v>0</v>
      </c>
      <c r="J80" s="1543">
        <v>0</v>
      </c>
      <c r="K80" s="1552">
        <f t="shared" si="0"/>
        <v>1</v>
      </c>
      <c r="L80" s="1513"/>
      <c r="S80" s="1514"/>
    </row>
    <row r="81" spans="1:19" x14ac:dyDescent="0.25">
      <c r="A81" s="1538" t="s">
        <v>683</v>
      </c>
      <c r="B81" s="1540">
        <v>0</v>
      </c>
      <c r="C81" s="1551">
        <v>0</v>
      </c>
      <c r="D81" s="1540">
        <v>0</v>
      </c>
      <c r="E81" s="1540">
        <v>1</v>
      </c>
      <c r="F81" s="913">
        <v>0</v>
      </c>
      <c r="G81" s="575">
        <v>0</v>
      </c>
      <c r="H81" s="1540">
        <v>0</v>
      </c>
      <c r="I81" s="1542">
        <v>0</v>
      </c>
      <c r="J81" s="1543">
        <v>0</v>
      </c>
      <c r="K81" s="1552">
        <f t="shared" si="0"/>
        <v>1</v>
      </c>
      <c r="L81" s="1513"/>
      <c r="S81" s="1514"/>
    </row>
    <row r="82" spans="1:19" x14ac:dyDescent="0.25">
      <c r="A82" s="1538" t="s">
        <v>684</v>
      </c>
      <c r="B82" s="1540">
        <v>0</v>
      </c>
      <c r="C82" s="1551">
        <v>0</v>
      </c>
      <c r="D82" s="1540">
        <v>0</v>
      </c>
      <c r="E82" s="1540">
        <v>2</v>
      </c>
      <c r="F82" s="913">
        <v>2</v>
      </c>
      <c r="G82" s="575">
        <v>0</v>
      </c>
      <c r="H82" s="1540">
        <v>0</v>
      </c>
      <c r="I82" s="1542">
        <v>0</v>
      </c>
      <c r="J82" s="1543">
        <v>0</v>
      </c>
      <c r="K82" s="1552">
        <f t="shared" si="0"/>
        <v>4</v>
      </c>
      <c r="L82" s="1513"/>
      <c r="S82" s="1514"/>
    </row>
    <row r="83" spans="1:19" x14ac:dyDescent="0.25">
      <c r="A83" s="355" t="s">
        <v>685</v>
      </c>
      <c r="B83" s="915">
        <v>0</v>
      </c>
      <c r="C83" s="915">
        <v>0</v>
      </c>
      <c r="D83" s="915">
        <v>0</v>
      </c>
      <c r="E83" s="915">
        <v>0</v>
      </c>
      <c r="F83" s="808">
        <v>0</v>
      </c>
      <c r="G83" s="575">
        <v>0</v>
      </c>
      <c r="H83" s="915">
        <v>9</v>
      </c>
      <c r="I83" s="1543">
        <v>0</v>
      </c>
      <c r="J83" s="1543">
        <v>0</v>
      </c>
      <c r="K83" s="1549">
        <f t="shared" ref="K83:K107" si="3">SUM(B83:J83)</f>
        <v>9</v>
      </c>
      <c r="L83" s="1513"/>
      <c r="S83" s="1514"/>
    </row>
    <row r="84" spans="1:19" x14ac:dyDescent="0.25">
      <c r="A84" s="355" t="s">
        <v>686</v>
      </c>
      <c r="B84" s="915">
        <v>0</v>
      </c>
      <c r="C84" s="915">
        <v>0</v>
      </c>
      <c r="D84" s="915">
        <v>0</v>
      </c>
      <c r="E84" s="915">
        <v>0</v>
      </c>
      <c r="F84" s="808">
        <v>1</v>
      </c>
      <c r="G84" s="575">
        <v>0</v>
      </c>
      <c r="H84" s="915">
        <v>0</v>
      </c>
      <c r="I84" s="1543">
        <v>0</v>
      </c>
      <c r="J84" s="1543">
        <v>0</v>
      </c>
      <c r="K84" s="1549">
        <f t="shared" si="3"/>
        <v>1</v>
      </c>
      <c r="L84" s="1513"/>
      <c r="S84" s="1514"/>
    </row>
    <row r="85" spans="1:19" x14ac:dyDescent="0.25">
      <c r="A85" s="355" t="s">
        <v>687</v>
      </c>
      <c r="B85" s="915">
        <v>0</v>
      </c>
      <c r="C85" s="915">
        <v>1</v>
      </c>
      <c r="D85" s="915">
        <v>0</v>
      </c>
      <c r="E85" s="915">
        <v>2</v>
      </c>
      <c r="F85" s="915">
        <v>34</v>
      </c>
      <c r="G85" s="575">
        <v>0</v>
      </c>
      <c r="H85" s="915">
        <v>1</v>
      </c>
      <c r="I85" s="1543">
        <v>0</v>
      </c>
      <c r="J85" s="1543">
        <v>1</v>
      </c>
      <c r="K85" s="1544">
        <f t="shared" si="3"/>
        <v>39</v>
      </c>
      <c r="L85" s="1513"/>
      <c r="S85" s="1514"/>
    </row>
    <row r="86" spans="1:19" s="1536" customFormat="1" x14ac:dyDescent="0.25">
      <c r="A86" s="355" t="s">
        <v>688</v>
      </c>
      <c r="B86" s="915">
        <v>0</v>
      </c>
      <c r="C86" s="915">
        <v>0</v>
      </c>
      <c r="D86" s="915">
        <v>1</v>
      </c>
      <c r="E86" s="915">
        <v>0</v>
      </c>
      <c r="F86" s="915">
        <v>0</v>
      </c>
      <c r="G86" s="575">
        <v>0</v>
      </c>
      <c r="H86" s="915">
        <v>8</v>
      </c>
      <c r="I86" s="1543">
        <v>0</v>
      </c>
      <c r="J86" s="1543">
        <v>0</v>
      </c>
      <c r="K86" s="1544">
        <f t="shared" si="3"/>
        <v>9</v>
      </c>
      <c r="L86" s="1535"/>
      <c r="S86" s="1537"/>
    </row>
    <row r="87" spans="1:19" s="1536" customFormat="1" x14ac:dyDescent="0.25">
      <c r="A87" s="355" t="s">
        <v>689</v>
      </c>
      <c r="B87" s="915">
        <v>0</v>
      </c>
      <c r="C87" s="915">
        <v>0</v>
      </c>
      <c r="D87" s="915">
        <v>0</v>
      </c>
      <c r="E87" s="915">
        <v>0</v>
      </c>
      <c r="F87" s="915">
        <v>1</v>
      </c>
      <c r="G87" s="575">
        <v>0</v>
      </c>
      <c r="H87" s="915">
        <v>2</v>
      </c>
      <c r="I87" s="1543">
        <v>0</v>
      </c>
      <c r="J87" s="1543">
        <v>0</v>
      </c>
      <c r="K87" s="1544">
        <f t="shared" si="3"/>
        <v>3</v>
      </c>
      <c r="L87" s="1535"/>
      <c r="S87" s="1537"/>
    </row>
    <row r="88" spans="1:19" x14ac:dyDescent="0.25">
      <c r="A88" s="355" t="s">
        <v>690</v>
      </c>
      <c r="B88" s="915">
        <v>0</v>
      </c>
      <c r="C88" s="915">
        <v>0</v>
      </c>
      <c r="D88" s="915">
        <v>0</v>
      </c>
      <c r="E88" s="915">
        <v>0</v>
      </c>
      <c r="F88" s="915">
        <v>1</v>
      </c>
      <c r="G88" s="575">
        <v>0</v>
      </c>
      <c r="H88" s="915">
        <v>0</v>
      </c>
      <c r="I88" s="1543">
        <v>0</v>
      </c>
      <c r="J88" s="1543">
        <v>0</v>
      </c>
      <c r="K88" s="1544">
        <f>SUM(B88:J88)</f>
        <v>1</v>
      </c>
    </row>
    <row r="89" spans="1:19" x14ac:dyDescent="0.25">
      <c r="A89" s="355" t="s">
        <v>691</v>
      </c>
      <c r="B89" s="915">
        <v>0</v>
      </c>
      <c r="C89" s="915">
        <v>1</v>
      </c>
      <c r="D89" s="915">
        <v>0</v>
      </c>
      <c r="E89" s="915">
        <v>1</v>
      </c>
      <c r="F89" s="915">
        <v>0</v>
      </c>
      <c r="G89" s="575">
        <v>0</v>
      </c>
      <c r="H89" s="915">
        <v>1</v>
      </c>
      <c r="I89" s="1543">
        <v>0</v>
      </c>
      <c r="J89" s="1543">
        <v>0</v>
      </c>
      <c r="K89" s="1544">
        <f>SUM(B89:J89)</f>
        <v>3</v>
      </c>
    </row>
    <row r="90" spans="1:19" x14ac:dyDescent="0.25">
      <c r="A90" s="355" t="s">
        <v>692</v>
      </c>
      <c r="B90" s="915">
        <v>10</v>
      </c>
      <c r="C90" s="915">
        <v>3</v>
      </c>
      <c r="D90" s="915">
        <v>55</v>
      </c>
      <c r="E90" s="915">
        <v>26</v>
      </c>
      <c r="F90" s="915">
        <v>4</v>
      </c>
      <c r="G90" s="575">
        <v>2</v>
      </c>
      <c r="H90" s="915">
        <v>8</v>
      </c>
      <c r="I90" s="1543">
        <v>8</v>
      </c>
      <c r="J90" s="1543">
        <v>2</v>
      </c>
      <c r="K90" s="1544">
        <f t="shared" si="3"/>
        <v>118</v>
      </c>
    </row>
    <row r="91" spans="1:19" x14ac:dyDescent="0.25">
      <c r="A91" s="355" t="s">
        <v>693</v>
      </c>
      <c r="B91" s="915">
        <v>0</v>
      </c>
      <c r="C91" s="915">
        <v>0</v>
      </c>
      <c r="D91" s="915">
        <v>1</v>
      </c>
      <c r="E91" s="915">
        <v>1</v>
      </c>
      <c r="F91" s="915">
        <v>0</v>
      </c>
      <c r="G91" s="575">
        <v>0</v>
      </c>
      <c r="H91" s="915">
        <v>0</v>
      </c>
      <c r="I91" s="1543">
        <v>0</v>
      </c>
      <c r="J91" s="1543">
        <v>0</v>
      </c>
      <c r="K91" s="1544">
        <f>SUM(B91:J91)</f>
        <v>2</v>
      </c>
    </row>
    <row r="92" spans="1:19" x14ac:dyDescent="0.25">
      <c r="A92" s="355" t="s">
        <v>694</v>
      </c>
      <c r="B92" s="915">
        <v>0</v>
      </c>
      <c r="C92" s="915">
        <v>0</v>
      </c>
      <c r="D92" s="915">
        <v>0</v>
      </c>
      <c r="E92" s="915">
        <v>0</v>
      </c>
      <c r="F92" s="915">
        <v>0</v>
      </c>
      <c r="G92" s="575">
        <v>0</v>
      </c>
      <c r="H92" s="915">
        <v>1</v>
      </c>
      <c r="I92" s="1543">
        <v>0</v>
      </c>
      <c r="J92" s="1543">
        <v>0</v>
      </c>
      <c r="K92" s="1544">
        <f>SUM(B92:J92)</f>
        <v>1</v>
      </c>
    </row>
    <row r="93" spans="1:19" x14ac:dyDescent="0.25">
      <c r="A93" s="355" t="s">
        <v>695</v>
      </c>
      <c r="B93" s="915">
        <v>0</v>
      </c>
      <c r="C93" s="915">
        <v>0</v>
      </c>
      <c r="D93" s="915">
        <v>0</v>
      </c>
      <c r="E93" s="915">
        <v>1</v>
      </c>
      <c r="F93" s="915">
        <v>0</v>
      </c>
      <c r="G93" s="575">
        <v>0</v>
      </c>
      <c r="H93" s="915">
        <v>2</v>
      </c>
      <c r="I93" s="1543">
        <v>0</v>
      </c>
      <c r="J93" s="1543">
        <v>0</v>
      </c>
      <c r="K93" s="1544">
        <f>SUM(B93:J93)</f>
        <v>3</v>
      </c>
    </row>
    <row r="94" spans="1:19" x14ac:dyDescent="0.25">
      <c r="A94" s="355" t="s">
        <v>696</v>
      </c>
      <c r="B94" s="915">
        <v>0</v>
      </c>
      <c r="C94" s="915">
        <v>0</v>
      </c>
      <c r="D94" s="915">
        <v>0</v>
      </c>
      <c r="E94" s="915">
        <v>0</v>
      </c>
      <c r="F94" s="915">
        <v>1</v>
      </c>
      <c r="G94" s="575">
        <v>0</v>
      </c>
      <c r="H94" s="915">
        <v>3</v>
      </c>
      <c r="I94" s="1543">
        <v>0</v>
      </c>
      <c r="J94" s="1543">
        <v>0</v>
      </c>
      <c r="K94" s="1544">
        <f>SUM(B94:J94)</f>
        <v>4</v>
      </c>
    </row>
    <row r="95" spans="1:19" x14ac:dyDescent="0.25">
      <c r="A95" s="355" t="s">
        <v>697</v>
      </c>
      <c r="B95" s="1547">
        <v>1</v>
      </c>
      <c r="C95" s="1547">
        <v>0</v>
      </c>
      <c r="D95" s="1547">
        <v>2</v>
      </c>
      <c r="E95" s="1547">
        <v>0</v>
      </c>
      <c r="F95" s="1547">
        <v>1</v>
      </c>
      <c r="G95" s="950">
        <v>0</v>
      </c>
      <c r="H95" s="1547">
        <v>0</v>
      </c>
      <c r="I95" s="1548">
        <v>1</v>
      </c>
      <c r="J95" s="1543">
        <v>0</v>
      </c>
      <c r="K95" s="1544">
        <f t="shared" si="3"/>
        <v>5</v>
      </c>
    </row>
    <row r="96" spans="1:19" x14ac:dyDescent="0.25">
      <c r="A96" s="355" t="s">
        <v>698</v>
      </c>
      <c r="B96" s="915">
        <v>5</v>
      </c>
      <c r="C96" s="915">
        <v>6</v>
      </c>
      <c r="D96" s="915">
        <v>4</v>
      </c>
      <c r="E96" s="915">
        <v>0</v>
      </c>
      <c r="F96" s="915">
        <v>1</v>
      </c>
      <c r="G96" s="575">
        <v>0</v>
      </c>
      <c r="H96" s="915">
        <v>14</v>
      </c>
      <c r="I96" s="1543">
        <v>1</v>
      </c>
      <c r="J96" s="1543">
        <v>0</v>
      </c>
      <c r="K96" s="1544">
        <f>SUM(B96:J96)</f>
        <v>31</v>
      </c>
    </row>
    <row r="97" spans="1:14" x14ac:dyDescent="0.25">
      <c r="A97" s="355" t="s">
        <v>699</v>
      </c>
      <c r="B97" s="915">
        <v>11</v>
      </c>
      <c r="C97" s="915">
        <v>21</v>
      </c>
      <c r="D97" s="915">
        <v>10</v>
      </c>
      <c r="E97" s="915">
        <v>58</v>
      </c>
      <c r="F97" s="915">
        <v>45</v>
      </c>
      <c r="G97" s="575">
        <v>0</v>
      </c>
      <c r="H97" s="915">
        <v>14</v>
      </c>
      <c r="I97" s="1543">
        <v>1</v>
      </c>
      <c r="J97" s="1543">
        <v>22</v>
      </c>
      <c r="K97" s="1544">
        <f t="shared" si="3"/>
        <v>182</v>
      </c>
    </row>
    <row r="98" spans="1:14" x14ac:dyDescent="0.25">
      <c r="A98" s="355" t="s">
        <v>700</v>
      </c>
      <c r="B98" s="915">
        <v>0</v>
      </c>
      <c r="C98" s="915">
        <v>0</v>
      </c>
      <c r="D98" s="915">
        <v>1</v>
      </c>
      <c r="E98" s="915">
        <v>0</v>
      </c>
      <c r="F98" s="915">
        <v>0</v>
      </c>
      <c r="G98" s="575">
        <v>0</v>
      </c>
      <c r="H98" s="915">
        <v>0</v>
      </c>
      <c r="I98" s="1543">
        <v>0</v>
      </c>
      <c r="J98" s="1543">
        <v>0</v>
      </c>
      <c r="K98" s="1544">
        <f t="shared" si="3"/>
        <v>1</v>
      </c>
    </row>
    <row r="99" spans="1:14" x14ac:dyDescent="0.25">
      <c r="A99" s="355" t="s">
        <v>701</v>
      </c>
      <c r="B99" s="915">
        <v>0</v>
      </c>
      <c r="C99" s="915">
        <v>0</v>
      </c>
      <c r="D99" s="915">
        <v>1</v>
      </c>
      <c r="E99" s="915">
        <v>0</v>
      </c>
      <c r="F99" s="915">
        <v>0</v>
      </c>
      <c r="G99" s="575">
        <v>0</v>
      </c>
      <c r="H99" s="915">
        <v>6</v>
      </c>
      <c r="I99" s="1543">
        <v>0</v>
      </c>
      <c r="J99" s="1543">
        <v>0</v>
      </c>
      <c r="K99" s="1544">
        <f t="shared" si="3"/>
        <v>7</v>
      </c>
    </row>
    <row r="100" spans="1:14" x14ac:dyDescent="0.25">
      <c r="A100" s="355" t="s">
        <v>702</v>
      </c>
      <c r="B100" s="915">
        <v>2</v>
      </c>
      <c r="C100" s="915">
        <v>1</v>
      </c>
      <c r="D100" s="915">
        <v>3</v>
      </c>
      <c r="E100" s="915">
        <v>1</v>
      </c>
      <c r="F100" s="915">
        <v>3</v>
      </c>
      <c r="G100" s="575">
        <v>0</v>
      </c>
      <c r="H100" s="915">
        <v>10</v>
      </c>
      <c r="I100" s="1543">
        <v>2</v>
      </c>
      <c r="J100" s="1543">
        <v>0</v>
      </c>
      <c r="K100" s="1544">
        <f t="shared" si="3"/>
        <v>22</v>
      </c>
    </row>
    <row r="101" spans="1:14" x14ac:dyDescent="0.25">
      <c r="A101" s="355" t="s">
        <v>703</v>
      </c>
      <c r="B101" s="915">
        <v>0</v>
      </c>
      <c r="C101" s="915">
        <v>0</v>
      </c>
      <c r="D101" s="915">
        <v>0</v>
      </c>
      <c r="E101" s="915">
        <v>0</v>
      </c>
      <c r="F101" s="915">
        <v>1</v>
      </c>
      <c r="G101" s="575">
        <v>0</v>
      </c>
      <c r="H101" s="915">
        <v>0</v>
      </c>
      <c r="I101" s="1543">
        <v>0</v>
      </c>
      <c r="J101" s="1543">
        <v>0</v>
      </c>
      <c r="K101" s="1544">
        <f t="shared" si="3"/>
        <v>1</v>
      </c>
    </row>
    <row r="102" spans="1:14" ht="15" customHeight="1" x14ac:dyDescent="0.25">
      <c r="A102" s="355" t="s">
        <v>704</v>
      </c>
      <c r="B102" s="915">
        <v>0</v>
      </c>
      <c r="C102" s="915">
        <v>0</v>
      </c>
      <c r="D102" s="915">
        <v>0</v>
      </c>
      <c r="E102" s="915">
        <v>0</v>
      </c>
      <c r="F102" s="915">
        <v>0</v>
      </c>
      <c r="G102" s="575">
        <v>0</v>
      </c>
      <c r="H102" s="915">
        <v>3</v>
      </c>
      <c r="I102" s="1543">
        <v>1</v>
      </c>
      <c r="J102" s="1543">
        <v>0</v>
      </c>
      <c r="K102" s="1544">
        <f t="shared" si="3"/>
        <v>4</v>
      </c>
      <c r="N102" s="1553"/>
    </row>
    <row r="103" spans="1:14" ht="15.6" customHeight="1" x14ac:dyDescent="0.25">
      <c r="A103" s="355" t="s">
        <v>705</v>
      </c>
      <c r="B103" s="915">
        <v>2</v>
      </c>
      <c r="C103" s="915">
        <v>0</v>
      </c>
      <c r="D103" s="915">
        <v>0</v>
      </c>
      <c r="E103" s="915">
        <v>0</v>
      </c>
      <c r="F103" s="915">
        <v>0</v>
      </c>
      <c r="G103" s="575">
        <v>0</v>
      </c>
      <c r="H103" s="915">
        <v>2</v>
      </c>
      <c r="I103" s="1543">
        <v>0</v>
      </c>
      <c r="J103" s="1543">
        <v>0</v>
      </c>
      <c r="K103" s="1544">
        <f t="shared" si="3"/>
        <v>4</v>
      </c>
    </row>
    <row r="104" spans="1:14" x14ac:dyDescent="0.25">
      <c r="A104" s="355" t="s">
        <v>706</v>
      </c>
      <c r="B104" s="915">
        <v>0</v>
      </c>
      <c r="C104" s="915">
        <v>1</v>
      </c>
      <c r="D104" s="915">
        <v>0</v>
      </c>
      <c r="E104" s="915">
        <v>1</v>
      </c>
      <c r="F104" s="915">
        <v>0</v>
      </c>
      <c r="G104" s="575">
        <v>0</v>
      </c>
      <c r="H104" s="915">
        <v>9</v>
      </c>
      <c r="I104" s="1543">
        <v>0</v>
      </c>
      <c r="J104" s="1543">
        <v>0</v>
      </c>
      <c r="K104" s="1544">
        <f t="shared" si="3"/>
        <v>11</v>
      </c>
    </row>
    <row r="105" spans="1:14" x14ac:dyDescent="0.25">
      <c r="A105" s="355" t="s">
        <v>707</v>
      </c>
      <c r="B105" s="915">
        <v>2</v>
      </c>
      <c r="C105" s="915">
        <v>2</v>
      </c>
      <c r="D105" s="915">
        <v>0</v>
      </c>
      <c r="E105" s="915">
        <v>5</v>
      </c>
      <c r="F105" s="915">
        <v>1</v>
      </c>
      <c r="G105" s="575">
        <v>0</v>
      </c>
      <c r="H105" s="915">
        <v>99</v>
      </c>
      <c r="I105" s="1543">
        <v>1</v>
      </c>
      <c r="J105" s="1543">
        <v>0</v>
      </c>
      <c r="K105" s="1544">
        <f>SUM(B105:J105)</f>
        <v>110</v>
      </c>
      <c r="M105" s="373"/>
    </row>
    <row r="106" spans="1:14" x14ac:dyDescent="0.25">
      <c r="A106" s="500" t="s">
        <v>708</v>
      </c>
      <c r="B106" s="1550">
        <v>1</v>
      </c>
      <c r="C106" s="1550">
        <v>0</v>
      </c>
      <c r="D106" s="1550">
        <v>0</v>
      </c>
      <c r="E106" s="1550">
        <v>0</v>
      </c>
      <c r="F106" s="1550">
        <v>0</v>
      </c>
      <c r="G106" s="575">
        <v>0</v>
      </c>
      <c r="H106" s="1550">
        <v>3</v>
      </c>
      <c r="I106" s="1554">
        <v>0</v>
      </c>
      <c r="J106" s="1543">
        <v>0</v>
      </c>
      <c r="K106" s="1544">
        <f t="shared" si="3"/>
        <v>4</v>
      </c>
    </row>
    <row r="107" spans="1:14" ht="15.6" thickBot="1" x14ac:dyDescent="0.3">
      <c r="A107" s="500" t="s">
        <v>709</v>
      </c>
      <c r="B107" s="1550">
        <v>0</v>
      </c>
      <c r="C107" s="1550">
        <v>1</v>
      </c>
      <c r="D107" s="1550">
        <v>0</v>
      </c>
      <c r="E107" s="1550">
        <v>0</v>
      </c>
      <c r="F107" s="1550">
        <v>0</v>
      </c>
      <c r="G107" s="575">
        <v>0</v>
      </c>
      <c r="H107" s="1550">
        <v>0</v>
      </c>
      <c r="I107" s="1554">
        <v>0</v>
      </c>
      <c r="J107" s="1543">
        <v>0</v>
      </c>
      <c r="K107" s="1544">
        <f t="shared" si="3"/>
        <v>1</v>
      </c>
    </row>
    <row r="108" spans="1:14" ht="15.6" thickBot="1" x14ac:dyDescent="0.3">
      <c r="A108" s="1555" t="s">
        <v>14</v>
      </c>
      <c r="B108" s="1556">
        <f t="shared" ref="B108:K108" si="4">SUM(B8:B107)</f>
        <v>95</v>
      </c>
      <c r="C108" s="1556">
        <f t="shared" si="4"/>
        <v>84</v>
      </c>
      <c r="D108" s="1556">
        <f t="shared" si="4"/>
        <v>128</v>
      </c>
      <c r="E108" s="1556">
        <f t="shared" si="4"/>
        <v>231</v>
      </c>
      <c r="F108" s="1556">
        <f t="shared" si="4"/>
        <v>183</v>
      </c>
      <c r="G108" s="1556">
        <f t="shared" si="4"/>
        <v>5</v>
      </c>
      <c r="H108" s="1556">
        <f t="shared" si="4"/>
        <v>1017</v>
      </c>
      <c r="I108" s="1557">
        <f t="shared" si="4"/>
        <v>36</v>
      </c>
      <c r="J108" s="1557">
        <f t="shared" si="4"/>
        <v>54</v>
      </c>
      <c r="K108" s="1558">
        <f t="shared" si="4"/>
        <v>1833</v>
      </c>
    </row>
    <row r="109" spans="1:14" x14ac:dyDescent="0.25">
      <c r="A109" s="1559"/>
      <c r="B109" s="708"/>
      <c r="C109" s="708"/>
      <c r="D109" s="806"/>
      <c r="E109" s="806"/>
      <c r="F109" s="806"/>
      <c r="G109" s="806"/>
      <c r="H109" s="806"/>
      <c r="I109" s="806"/>
      <c r="J109" s="806"/>
      <c r="K109" s="912"/>
    </row>
    <row r="110" spans="1:14" x14ac:dyDescent="0.25">
      <c r="A110" s="373" t="s">
        <v>29</v>
      </c>
      <c r="B110" s="708"/>
      <c r="C110" s="806"/>
      <c r="D110" s="806"/>
      <c r="E110" s="806"/>
      <c r="F110" s="806"/>
      <c r="G110" s="806"/>
      <c r="H110" s="806"/>
      <c r="I110" s="806"/>
      <c r="J110" s="806"/>
      <c r="K110" s="912"/>
    </row>
    <row r="111" spans="1:14" x14ac:dyDescent="0.25">
      <c r="C111" s="347"/>
      <c r="D111" s="347"/>
      <c r="E111" s="347"/>
      <c r="F111" s="347"/>
      <c r="G111" s="347"/>
      <c r="H111" s="347"/>
      <c r="I111" s="347"/>
    </row>
    <row r="112" spans="1:14" x14ac:dyDescent="0.25">
      <c r="A112" s="373"/>
      <c r="B112" s="373"/>
      <c r="C112" s="527"/>
      <c r="D112" s="527"/>
      <c r="E112" s="527"/>
      <c r="F112" s="527"/>
      <c r="G112" s="527"/>
      <c r="H112" s="527"/>
      <c r="I112" s="527"/>
      <c r="J112" s="373"/>
      <c r="K112" s="373"/>
    </row>
    <row r="113" spans="1:11" x14ac:dyDescent="0.25">
      <c r="B113" s="373"/>
      <c r="C113" s="373"/>
      <c r="D113" s="373"/>
      <c r="E113" s="373"/>
      <c r="F113" s="373"/>
      <c r="G113" s="373"/>
      <c r="H113" s="373"/>
      <c r="I113" s="373"/>
      <c r="J113" s="373"/>
      <c r="K113" s="373"/>
    </row>
    <row r="114" spans="1:11" x14ac:dyDescent="0.25">
      <c r="A114" s="373"/>
      <c r="B114" s="1560"/>
      <c r="C114" s="1560"/>
      <c r="D114" s="1560"/>
      <c r="E114" s="1560"/>
      <c r="F114" s="1560"/>
      <c r="G114" s="1560"/>
      <c r="H114" s="1560"/>
      <c r="I114" s="1560"/>
      <c r="J114" s="1560"/>
      <c r="K114" s="1560"/>
    </row>
    <row r="115" spans="1:11" x14ac:dyDescent="0.25">
      <c r="A115" s="373"/>
      <c r="B115" s="373"/>
      <c r="C115" s="373"/>
      <c r="D115" s="373"/>
      <c r="E115" s="373"/>
      <c r="F115" s="373"/>
      <c r="G115" s="373"/>
      <c r="H115" s="373"/>
      <c r="I115" s="373"/>
      <c r="J115" s="373"/>
      <c r="K115" s="373"/>
    </row>
    <row r="116" spans="1:11" x14ac:dyDescent="0.25">
      <c r="A116" s="373"/>
      <c r="B116" s="373"/>
      <c r="C116" s="373"/>
      <c r="D116" s="373"/>
      <c r="E116" s="373"/>
      <c r="F116" s="373"/>
      <c r="G116" s="373"/>
      <c r="H116" s="373"/>
      <c r="I116" s="373"/>
      <c r="J116" s="373"/>
      <c r="K116" s="373"/>
    </row>
    <row r="117" spans="1:11" x14ac:dyDescent="0.25">
      <c r="A117" s="373"/>
      <c r="B117" s="373"/>
      <c r="C117" s="373"/>
      <c r="D117" s="373"/>
      <c r="E117" s="373"/>
      <c r="F117" s="373"/>
      <c r="G117" s="373"/>
      <c r="H117" s="373"/>
      <c r="I117" s="373"/>
      <c r="J117" s="373"/>
      <c r="K117" s="373"/>
    </row>
    <row r="118" spans="1:11" x14ac:dyDescent="0.25">
      <c r="A118" s="373"/>
      <c r="B118" s="373"/>
      <c r="C118" s="373"/>
      <c r="D118" s="373"/>
      <c r="E118" s="373"/>
      <c r="F118" s="373"/>
      <c r="G118" s="373"/>
      <c r="H118" s="373"/>
      <c r="I118" s="373"/>
      <c r="J118" s="373"/>
      <c r="K118" s="373"/>
    </row>
    <row r="119" spans="1:11" x14ac:dyDescent="0.25">
      <c r="A119" s="373"/>
      <c r="B119" s="373"/>
      <c r="C119" s="373"/>
      <c r="D119" s="373"/>
      <c r="E119" s="373"/>
      <c r="F119" s="373"/>
      <c r="G119" s="373"/>
      <c r="H119" s="373"/>
      <c r="I119" s="373"/>
      <c r="J119" s="373"/>
      <c r="K119" s="373"/>
    </row>
    <row r="120" spans="1:11" x14ac:dyDescent="0.25">
      <c r="A120" s="373"/>
      <c r="B120" s="373"/>
      <c r="C120" s="373"/>
      <c r="D120" s="373"/>
      <c r="E120" s="373"/>
      <c r="F120" s="373"/>
      <c r="G120" s="373"/>
      <c r="H120" s="373"/>
      <c r="I120" s="373"/>
      <c r="J120" s="373"/>
      <c r="K120" s="373"/>
    </row>
    <row r="121" spans="1:11" x14ac:dyDescent="0.25">
      <c r="A121" s="373"/>
      <c r="B121" s="373"/>
      <c r="C121" s="373"/>
      <c r="D121" s="373"/>
      <c r="E121" s="373"/>
      <c r="F121" s="373"/>
      <c r="G121" s="373"/>
      <c r="H121" s="373"/>
      <c r="I121" s="373"/>
      <c r="J121" s="373"/>
      <c r="K121" s="373"/>
    </row>
    <row r="122" spans="1:11" x14ac:dyDescent="0.25">
      <c r="A122" s="373"/>
      <c r="B122" s="373"/>
      <c r="C122" s="373"/>
      <c r="D122" s="373"/>
      <c r="E122" s="373"/>
      <c r="F122" s="373"/>
      <c r="G122" s="373"/>
      <c r="H122" s="373"/>
      <c r="I122" s="373"/>
      <c r="J122" s="373"/>
      <c r="K122" s="373"/>
    </row>
    <row r="123" spans="1:11" x14ac:dyDescent="0.25">
      <c r="A123" s="373"/>
      <c r="B123" s="373"/>
      <c r="C123" s="373"/>
      <c r="D123" s="373"/>
      <c r="E123" s="373"/>
      <c r="F123" s="373"/>
      <c r="G123" s="373"/>
      <c r="H123" s="373"/>
      <c r="I123" s="373"/>
      <c r="J123" s="373"/>
      <c r="K123" s="373"/>
    </row>
    <row r="124" spans="1:11" x14ac:dyDescent="0.25">
      <c r="A124" s="373"/>
      <c r="B124" s="373"/>
      <c r="C124" s="373"/>
      <c r="D124" s="373"/>
      <c r="E124" s="373"/>
      <c r="F124" s="373"/>
      <c r="G124" s="373"/>
      <c r="H124" s="373"/>
      <c r="I124" s="373"/>
      <c r="J124" s="373"/>
      <c r="K124" s="373"/>
    </row>
    <row r="125" spans="1:11" x14ac:dyDescent="0.25">
      <c r="A125" s="373"/>
      <c r="B125" s="373"/>
      <c r="C125" s="373"/>
      <c r="D125" s="373"/>
      <c r="E125" s="373"/>
      <c r="F125" s="373"/>
      <c r="G125" s="373"/>
      <c r="H125" s="373"/>
      <c r="I125" s="373"/>
      <c r="J125" s="373"/>
      <c r="K125" s="373"/>
    </row>
    <row r="126" spans="1:11" x14ac:dyDescent="0.25">
      <c r="A126" s="373"/>
      <c r="B126" s="373"/>
      <c r="C126" s="373"/>
      <c r="D126" s="373"/>
      <c r="E126" s="373"/>
      <c r="F126" s="373"/>
      <c r="G126" s="373"/>
      <c r="H126" s="373"/>
      <c r="I126" s="373"/>
      <c r="J126" s="373"/>
      <c r="K126" s="373"/>
    </row>
    <row r="127" spans="1:11" x14ac:dyDescent="0.25">
      <c r="A127" s="373"/>
      <c r="B127" s="373"/>
      <c r="C127" s="373"/>
      <c r="D127" s="373"/>
      <c r="E127" s="373"/>
      <c r="F127" s="373"/>
      <c r="G127" s="373"/>
      <c r="H127" s="373"/>
      <c r="I127" s="373"/>
      <c r="J127" s="373"/>
      <c r="K127" s="373"/>
    </row>
    <row r="128" spans="1:11" x14ac:dyDescent="0.25">
      <c r="A128" s="373"/>
      <c r="B128" s="373"/>
      <c r="C128" s="373"/>
      <c r="D128" s="373"/>
      <c r="E128" s="373"/>
      <c r="F128" s="373"/>
      <c r="G128" s="373"/>
      <c r="H128" s="373"/>
      <c r="I128" s="373"/>
      <c r="J128" s="373"/>
      <c r="K128" s="373"/>
    </row>
    <row r="129" spans="1:11" x14ac:dyDescent="0.25">
      <c r="A129" s="373"/>
      <c r="B129" s="373"/>
      <c r="C129" s="373"/>
      <c r="D129" s="373"/>
      <c r="E129" s="373"/>
      <c r="F129" s="373"/>
      <c r="G129" s="373"/>
      <c r="H129" s="373"/>
      <c r="I129" s="373"/>
      <c r="J129" s="373"/>
      <c r="K129" s="373"/>
    </row>
    <row r="130" spans="1:11" x14ac:dyDescent="0.25">
      <c r="A130" s="373"/>
      <c r="B130" s="373"/>
      <c r="C130" s="373"/>
      <c r="D130" s="373"/>
      <c r="E130" s="373"/>
      <c r="F130" s="373"/>
      <c r="G130" s="373"/>
      <c r="H130" s="373"/>
      <c r="I130" s="373"/>
      <c r="J130" s="373"/>
      <c r="K130" s="373"/>
    </row>
    <row r="131" spans="1:11" x14ac:dyDescent="0.25">
      <c r="A131" s="373"/>
      <c r="B131" s="373"/>
      <c r="C131" s="373"/>
      <c r="D131" s="373"/>
      <c r="E131" s="373"/>
      <c r="F131" s="373"/>
      <c r="G131" s="373"/>
      <c r="H131" s="373"/>
      <c r="I131" s="373"/>
      <c r="J131" s="373"/>
      <c r="K131" s="373"/>
    </row>
    <row r="132" spans="1:11" x14ac:dyDescent="0.25">
      <c r="A132" s="373"/>
      <c r="B132" s="373"/>
      <c r="C132" s="373"/>
      <c r="D132" s="373"/>
      <c r="E132" s="373"/>
      <c r="F132" s="373"/>
      <c r="G132" s="373"/>
      <c r="H132" s="373"/>
      <c r="I132" s="373"/>
      <c r="J132" s="373"/>
      <c r="K132" s="373"/>
    </row>
    <row r="133" spans="1:11" x14ac:dyDescent="0.25">
      <c r="A133" s="373"/>
      <c r="B133" s="373"/>
      <c r="C133" s="373"/>
      <c r="D133" s="373"/>
      <c r="E133" s="373"/>
      <c r="F133" s="373"/>
      <c r="G133" s="373"/>
      <c r="H133" s="373"/>
      <c r="I133" s="373"/>
      <c r="J133" s="373"/>
      <c r="K133" s="373"/>
    </row>
    <row r="134" spans="1:11" x14ac:dyDescent="0.25">
      <c r="A134" s="373"/>
      <c r="B134" s="373"/>
      <c r="C134" s="373"/>
      <c r="D134" s="373"/>
      <c r="E134" s="373"/>
      <c r="F134" s="373"/>
      <c r="G134" s="373"/>
      <c r="H134" s="373"/>
      <c r="I134" s="373"/>
      <c r="J134" s="373"/>
      <c r="K134" s="373"/>
    </row>
    <row r="135" spans="1:11" x14ac:dyDescent="0.25">
      <c r="A135" s="373"/>
      <c r="B135" s="373"/>
      <c r="C135" s="373"/>
      <c r="D135" s="373"/>
      <c r="E135" s="373"/>
      <c r="F135" s="373"/>
      <c r="G135" s="373"/>
      <c r="H135" s="373"/>
      <c r="I135" s="373"/>
      <c r="J135" s="373"/>
      <c r="K135" s="373"/>
    </row>
    <row r="136" spans="1:11" x14ac:dyDescent="0.25">
      <c r="A136" s="373"/>
      <c r="B136" s="373"/>
      <c r="C136" s="373"/>
      <c r="D136" s="373"/>
      <c r="E136" s="373"/>
      <c r="F136" s="373"/>
      <c r="G136" s="373"/>
      <c r="H136" s="373"/>
      <c r="I136" s="373"/>
      <c r="J136" s="373"/>
      <c r="K136" s="373"/>
    </row>
    <row r="137" spans="1:11" x14ac:dyDescent="0.25">
      <c r="A137" s="373"/>
      <c r="B137" s="373"/>
      <c r="C137" s="373"/>
      <c r="D137" s="373"/>
      <c r="E137" s="373"/>
      <c r="F137" s="373"/>
      <c r="G137" s="373"/>
      <c r="H137" s="373"/>
      <c r="I137" s="373"/>
      <c r="J137" s="373"/>
      <c r="K137" s="373"/>
    </row>
    <row r="138" spans="1:11" x14ac:dyDescent="0.25">
      <c r="A138" s="373"/>
      <c r="B138" s="373"/>
      <c r="C138" s="373"/>
      <c r="D138" s="373"/>
      <c r="E138" s="373"/>
      <c r="F138" s="373"/>
      <c r="G138" s="373"/>
      <c r="H138" s="373"/>
      <c r="I138" s="373"/>
      <c r="J138" s="373"/>
      <c r="K138" s="373"/>
    </row>
    <row r="139" spans="1:11" x14ac:dyDescent="0.25">
      <c r="A139" s="373"/>
      <c r="B139" s="373"/>
      <c r="C139" s="373"/>
      <c r="D139" s="373"/>
      <c r="E139" s="373"/>
      <c r="F139" s="373"/>
      <c r="G139" s="373"/>
      <c r="H139" s="373"/>
      <c r="I139" s="373"/>
      <c r="J139" s="373"/>
      <c r="K139" s="373"/>
    </row>
    <row r="140" spans="1:11" x14ac:dyDescent="0.25">
      <c r="A140" s="373"/>
      <c r="B140" s="373"/>
      <c r="C140" s="373"/>
      <c r="D140" s="373"/>
      <c r="E140" s="373"/>
      <c r="F140" s="373"/>
      <c r="G140" s="373"/>
      <c r="H140" s="373"/>
      <c r="I140" s="373"/>
      <c r="J140" s="373"/>
      <c r="K140" s="373"/>
    </row>
    <row r="141" spans="1:11" x14ac:dyDescent="0.25">
      <c r="A141" s="373"/>
      <c r="B141" s="373"/>
      <c r="C141" s="373"/>
      <c r="D141" s="373"/>
      <c r="E141" s="373"/>
      <c r="F141" s="373"/>
      <c r="G141" s="373"/>
      <c r="H141" s="373"/>
      <c r="I141" s="373"/>
      <c r="J141" s="373"/>
      <c r="K141" s="373"/>
    </row>
    <row r="142" spans="1:11" x14ac:dyDescent="0.25">
      <c r="A142" s="373"/>
      <c r="B142" s="373"/>
      <c r="C142" s="373"/>
      <c r="D142" s="373"/>
      <c r="E142" s="373"/>
      <c r="F142" s="373"/>
      <c r="G142" s="373"/>
      <c r="H142" s="373"/>
      <c r="I142" s="373"/>
      <c r="J142" s="373"/>
      <c r="K142" s="373"/>
    </row>
    <row r="143" spans="1:11" x14ac:dyDescent="0.25">
      <c r="A143" s="373"/>
      <c r="B143" s="373"/>
      <c r="C143" s="373"/>
      <c r="D143" s="373"/>
      <c r="E143" s="373"/>
      <c r="F143" s="373"/>
      <c r="G143" s="373"/>
      <c r="H143" s="373"/>
      <c r="I143" s="373"/>
      <c r="J143" s="373"/>
      <c r="K143" s="373"/>
    </row>
    <row r="144" spans="1:11" x14ac:dyDescent="0.25">
      <c r="A144" s="373"/>
      <c r="B144" s="373"/>
      <c r="C144" s="373"/>
      <c r="D144" s="373"/>
      <c r="E144" s="373"/>
      <c r="F144" s="373"/>
      <c r="G144" s="373"/>
      <c r="H144" s="373"/>
      <c r="I144" s="373"/>
      <c r="J144" s="373"/>
      <c r="K144" s="373"/>
    </row>
    <row r="145" spans="1:11" x14ac:dyDescent="0.25">
      <c r="A145" s="373"/>
      <c r="B145" s="373"/>
      <c r="C145" s="373"/>
      <c r="D145" s="373"/>
      <c r="E145" s="373"/>
      <c r="F145" s="373"/>
      <c r="G145" s="373"/>
      <c r="H145" s="373"/>
      <c r="I145" s="373"/>
      <c r="J145" s="373"/>
      <c r="K145" s="373"/>
    </row>
    <row r="146" spans="1:11" x14ac:dyDescent="0.25">
      <c r="A146" s="373"/>
      <c r="B146" s="373"/>
      <c r="C146" s="373"/>
      <c r="D146" s="373"/>
      <c r="E146" s="373"/>
      <c r="F146" s="373"/>
      <c r="G146" s="373"/>
      <c r="H146" s="373"/>
      <c r="I146" s="373"/>
      <c r="J146" s="373"/>
      <c r="K146" s="373"/>
    </row>
    <row r="147" spans="1:11" x14ac:dyDescent="0.25">
      <c r="A147" s="373"/>
      <c r="B147" s="373"/>
      <c r="C147" s="373"/>
      <c r="D147" s="373"/>
      <c r="E147" s="373"/>
      <c r="F147" s="373"/>
      <c r="G147" s="373"/>
      <c r="H147" s="373"/>
      <c r="I147" s="373"/>
      <c r="J147" s="373"/>
      <c r="K147" s="373"/>
    </row>
    <row r="148" spans="1:11" x14ac:dyDescent="0.25">
      <c r="A148" s="373"/>
      <c r="B148" s="373"/>
      <c r="C148" s="373"/>
      <c r="D148" s="373"/>
      <c r="E148" s="373"/>
      <c r="F148" s="373"/>
      <c r="G148" s="373"/>
      <c r="H148" s="373"/>
      <c r="I148" s="373"/>
      <c r="J148" s="373"/>
      <c r="K148" s="373"/>
    </row>
    <row r="149" spans="1:11" x14ac:dyDescent="0.25">
      <c r="A149" s="373"/>
      <c r="B149" s="373"/>
      <c r="C149" s="373"/>
      <c r="D149" s="373"/>
      <c r="E149" s="373"/>
      <c r="F149" s="373"/>
      <c r="G149" s="373"/>
      <c r="H149" s="373"/>
      <c r="I149" s="373"/>
      <c r="J149" s="373"/>
      <c r="K149" s="373"/>
    </row>
    <row r="150" spans="1:11" x14ac:dyDescent="0.25">
      <c r="A150" s="373"/>
      <c r="B150" s="373"/>
      <c r="C150" s="373"/>
      <c r="D150" s="373"/>
      <c r="E150" s="373"/>
      <c r="F150" s="373"/>
      <c r="G150" s="373"/>
      <c r="H150" s="373"/>
      <c r="I150" s="373"/>
      <c r="J150" s="373"/>
      <c r="K150" s="373"/>
    </row>
    <row r="151" spans="1:11" x14ac:dyDescent="0.25">
      <c r="A151" s="373"/>
      <c r="B151" s="373"/>
      <c r="C151" s="373"/>
      <c r="D151" s="373"/>
      <c r="E151" s="373"/>
      <c r="F151" s="373"/>
      <c r="G151" s="373"/>
      <c r="H151" s="373"/>
      <c r="I151" s="373"/>
      <c r="J151" s="373"/>
      <c r="K151" s="373"/>
    </row>
    <row r="152" spans="1:11" x14ac:dyDescent="0.25">
      <c r="A152" s="373"/>
      <c r="B152" s="373"/>
      <c r="C152" s="373"/>
      <c r="D152" s="373"/>
      <c r="E152" s="373"/>
      <c r="F152" s="373"/>
      <c r="G152" s="373"/>
      <c r="H152" s="373"/>
      <c r="I152" s="373"/>
      <c r="J152" s="373"/>
      <c r="K152" s="373"/>
    </row>
    <row r="153" spans="1:11" x14ac:dyDescent="0.25">
      <c r="A153" s="373"/>
      <c r="B153" s="373"/>
      <c r="C153" s="373"/>
      <c r="D153" s="373"/>
      <c r="E153" s="373"/>
      <c r="F153" s="373"/>
      <c r="G153" s="373"/>
      <c r="H153" s="373"/>
      <c r="I153" s="373"/>
      <c r="J153" s="373"/>
      <c r="K153" s="373"/>
    </row>
    <row r="154" spans="1:11" x14ac:dyDescent="0.25">
      <c r="A154" s="373"/>
      <c r="B154" s="373"/>
      <c r="C154" s="373"/>
      <c r="D154" s="373"/>
      <c r="E154" s="373"/>
      <c r="F154" s="373"/>
      <c r="G154" s="373"/>
      <c r="H154" s="373"/>
      <c r="I154" s="373"/>
      <c r="J154" s="373"/>
      <c r="K154" s="373"/>
    </row>
    <row r="155" spans="1:11" x14ac:dyDescent="0.25">
      <c r="A155" s="373"/>
      <c r="B155" s="373"/>
      <c r="C155" s="373"/>
      <c r="D155" s="373"/>
      <c r="E155" s="373"/>
      <c r="F155" s="373"/>
      <c r="G155" s="373"/>
      <c r="H155" s="373"/>
      <c r="I155" s="373"/>
      <c r="J155" s="373"/>
      <c r="K155" s="373"/>
    </row>
    <row r="156" spans="1:11" x14ac:dyDescent="0.25">
      <c r="A156" s="373"/>
      <c r="B156" s="373"/>
      <c r="C156" s="373"/>
      <c r="D156" s="373"/>
      <c r="E156" s="373"/>
      <c r="F156" s="373"/>
      <c r="G156" s="373"/>
      <c r="H156" s="373"/>
      <c r="I156" s="373"/>
      <c r="J156" s="373"/>
      <c r="K156" s="373"/>
    </row>
    <row r="157" spans="1:11" x14ac:dyDescent="0.25">
      <c r="A157" s="373"/>
      <c r="B157" s="373"/>
      <c r="C157" s="373"/>
      <c r="D157" s="373"/>
      <c r="E157" s="373"/>
      <c r="F157" s="373"/>
      <c r="G157" s="373"/>
      <c r="H157" s="373"/>
      <c r="I157" s="373"/>
      <c r="J157" s="373"/>
      <c r="K157" s="373"/>
    </row>
    <row r="158" spans="1:11" x14ac:dyDescent="0.25">
      <c r="A158" s="373"/>
      <c r="B158" s="373"/>
      <c r="C158" s="373"/>
      <c r="D158" s="373"/>
      <c r="E158" s="373"/>
      <c r="F158" s="373"/>
      <c r="G158" s="373"/>
      <c r="H158" s="373"/>
      <c r="I158" s="373"/>
      <c r="J158" s="373"/>
      <c r="K158" s="373"/>
    </row>
    <row r="159" spans="1:11" x14ac:dyDescent="0.25">
      <c r="A159" s="373"/>
      <c r="B159" s="373"/>
      <c r="C159" s="373"/>
      <c r="D159" s="373"/>
      <c r="E159" s="373"/>
      <c r="F159" s="373"/>
      <c r="G159" s="373"/>
      <c r="H159" s="373"/>
      <c r="I159" s="373"/>
      <c r="J159" s="373"/>
      <c r="K159" s="373"/>
    </row>
    <row r="160" spans="1:11" x14ac:dyDescent="0.25">
      <c r="A160" s="373"/>
      <c r="B160" s="373"/>
      <c r="C160" s="373"/>
      <c r="D160" s="373"/>
      <c r="E160" s="373"/>
      <c r="F160" s="373"/>
      <c r="G160" s="373"/>
      <c r="H160" s="373"/>
      <c r="I160" s="373"/>
      <c r="J160" s="373"/>
      <c r="K160" s="373"/>
    </row>
    <row r="161" spans="1:11" x14ac:dyDescent="0.25">
      <c r="A161" s="373"/>
      <c r="B161" s="373"/>
      <c r="C161" s="373"/>
      <c r="D161" s="373"/>
      <c r="E161" s="373"/>
      <c r="F161" s="373"/>
      <c r="G161" s="373"/>
      <c r="H161" s="373"/>
      <c r="I161" s="373"/>
      <c r="J161" s="373"/>
      <c r="K161" s="373"/>
    </row>
    <row r="162" spans="1:11" x14ac:dyDescent="0.25">
      <c r="A162" s="373"/>
      <c r="B162" s="373"/>
      <c r="C162" s="373"/>
      <c r="D162" s="373"/>
      <c r="E162" s="373"/>
      <c r="F162" s="373"/>
      <c r="G162" s="373"/>
      <c r="H162" s="373"/>
      <c r="I162" s="373"/>
      <c r="J162" s="373"/>
      <c r="K162" s="373"/>
    </row>
    <row r="163" spans="1:11" x14ac:dyDescent="0.25">
      <c r="A163" s="373"/>
      <c r="B163" s="373"/>
      <c r="C163" s="373"/>
      <c r="D163" s="373"/>
      <c r="E163" s="373"/>
      <c r="F163" s="373"/>
      <c r="G163" s="373"/>
      <c r="H163" s="373"/>
      <c r="I163" s="373"/>
      <c r="J163" s="373"/>
      <c r="K163" s="373"/>
    </row>
    <row r="164" spans="1:11" x14ac:dyDescent="0.25">
      <c r="A164" s="373"/>
      <c r="B164" s="373"/>
      <c r="C164" s="373"/>
      <c r="D164" s="373"/>
      <c r="E164" s="373"/>
      <c r="F164" s="373"/>
      <c r="G164" s="373"/>
      <c r="H164" s="373"/>
      <c r="I164" s="373"/>
      <c r="J164" s="373"/>
      <c r="K164" s="373"/>
    </row>
    <row r="165" spans="1:11" x14ac:dyDescent="0.25">
      <c r="A165" s="373"/>
      <c r="B165" s="373"/>
      <c r="C165" s="373"/>
      <c r="D165" s="373"/>
      <c r="E165" s="373"/>
      <c r="F165" s="373"/>
      <c r="G165" s="373"/>
      <c r="H165" s="373"/>
      <c r="I165" s="373"/>
      <c r="J165" s="373"/>
      <c r="K165" s="373"/>
    </row>
    <row r="166" spans="1:11" x14ac:dyDescent="0.25">
      <c r="A166" s="373"/>
      <c r="B166" s="373"/>
      <c r="C166" s="373"/>
      <c r="D166" s="373"/>
      <c r="E166" s="373"/>
      <c r="F166" s="373"/>
      <c r="G166" s="373"/>
      <c r="H166" s="373"/>
      <c r="I166" s="373"/>
      <c r="J166" s="373"/>
      <c r="K166" s="373"/>
    </row>
    <row r="167" spans="1:11" x14ac:dyDescent="0.25">
      <c r="A167" s="373"/>
      <c r="B167" s="373"/>
      <c r="C167" s="373"/>
      <c r="D167" s="373"/>
      <c r="E167" s="373"/>
      <c r="F167" s="373"/>
      <c r="G167" s="373"/>
      <c r="H167" s="373"/>
      <c r="I167" s="373"/>
      <c r="J167" s="373"/>
      <c r="K167" s="373"/>
    </row>
    <row r="168" spans="1:11" x14ac:dyDescent="0.25">
      <c r="A168" s="373"/>
      <c r="B168" s="373"/>
      <c r="C168" s="373"/>
      <c r="D168" s="373"/>
      <c r="E168" s="373"/>
      <c r="F168" s="373"/>
      <c r="G168" s="373"/>
      <c r="H168" s="373"/>
      <c r="I168" s="373"/>
      <c r="J168" s="373"/>
      <c r="K168" s="373"/>
    </row>
    <row r="169" spans="1:11" x14ac:dyDescent="0.25">
      <c r="A169" s="373"/>
      <c r="B169" s="373"/>
      <c r="C169" s="373"/>
      <c r="D169" s="373"/>
      <c r="E169" s="373"/>
      <c r="F169" s="373"/>
      <c r="G169" s="373"/>
      <c r="H169" s="373"/>
      <c r="I169" s="373"/>
      <c r="J169" s="373"/>
      <c r="K169" s="373"/>
    </row>
    <row r="170" spans="1:11" x14ac:dyDescent="0.25">
      <c r="A170" s="373"/>
      <c r="B170" s="373"/>
      <c r="C170" s="373"/>
      <c r="D170" s="373"/>
      <c r="E170" s="373"/>
      <c r="F170" s="373"/>
      <c r="G170" s="373"/>
      <c r="H170" s="373"/>
      <c r="I170" s="373"/>
      <c r="J170" s="373"/>
      <c r="K170" s="373"/>
    </row>
    <row r="171" spans="1:11" x14ac:dyDescent="0.25">
      <c r="A171" s="373"/>
      <c r="B171" s="373"/>
      <c r="C171" s="373"/>
      <c r="D171" s="373"/>
      <c r="E171" s="373"/>
      <c r="F171" s="373"/>
      <c r="G171" s="373"/>
      <c r="H171" s="373"/>
      <c r="I171" s="373"/>
      <c r="J171" s="373"/>
      <c r="K171" s="373"/>
    </row>
    <row r="172" spans="1:11" x14ac:dyDescent="0.25">
      <c r="A172" s="373"/>
      <c r="B172" s="373"/>
      <c r="C172" s="373"/>
      <c r="D172" s="373"/>
      <c r="E172" s="373"/>
      <c r="F172" s="373"/>
      <c r="G172" s="373"/>
      <c r="H172" s="373"/>
      <c r="I172" s="373"/>
      <c r="J172" s="373"/>
      <c r="K172" s="373"/>
    </row>
    <row r="173" spans="1:11" x14ac:dyDescent="0.25">
      <c r="A173" s="373"/>
      <c r="B173" s="373"/>
      <c r="C173" s="373"/>
      <c r="D173" s="373"/>
      <c r="E173" s="373"/>
      <c r="F173" s="373"/>
      <c r="G173" s="373"/>
      <c r="H173" s="373"/>
      <c r="I173" s="373"/>
      <c r="J173" s="373"/>
      <c r="K173" s="373"/>
    </row>
    <row r="174" spans="1:11" x14ac:dyDescent="0.25">
      <c r="A174" s="373"/>
      <c r="B174" s="373"/>
      <c r="C174" s="373"/>
      <c r="D174" s="373"/>
      <c r="E174" s="373"/>
      <c r="F174" s="373"/>
      <c r="G174" s="373"/>
      <c r="H174" s="373"/>
      <c r="I174" s="373"/>
      <c r="J174" s="373"/>
      <c r="K174" s="373"/>
    </row>
    <row r="175" spans="1:11" x14ac:dyDescent="0.25">
      <c r="A175" s="373"/>
      <c r="B175" s="373"/>
      <c r="C175" s="373"/>
      <c r="D175" s="373"/>
      <c r="E175" s="373"/>
      <c r="F175" s="373"/>
      <c r="G175" s="373"/>
      <c r="H175" s="373"/>
      <c r="I175" s="373"/>
      <c r="J175" s="373"/>
      <c r="K175" s="373"/>
    </row>
    <row r="176" spans="1:11" x14ac:dyDescent="0.25">
      <c r="A176" s="373"/>
      <c r="B176" s="373"/>
      <c r="C176" s="373"/>
      <c r="D176" s="373"/>
      <c r="E176" s="373"/>
      <c r="F176" s="373"/>
      <c r="G176" s="373"/>
      <c r="H176" s="373"/>
      <c r="I176" s="373"/>
      <c r="J176" s="373"/>
      <c r="K176" s="373"/>
    </row>
    <row r="177" spans="1:11" x14ac:dyDescent="0.25">
      <c r="A177" s="373"/>
      <c r="B177" s="373"/>
      <c r="C177" s="373"/>
      <c r="D177" s="373"/>
      <c r="E177" s="373"/>
      <c r="F177" s="373"/>
      <c r="G177" s="373"/>
      <c r="H177" s="373"/>
      <c r="I177" s="373"/>
      <c r="J177" s="373"/>
      <c r="K177" s="373"/>
    </row>
    <row r="178" spans="1:11" x14ac:dyDescent="0.25">
      <c r="A178" s="373"/>
      <c r="B178" s="373"/>
      <c r="C178" s="373"/>
      <c r="D178" s="373"/>
      <c r="E178" s="373"/>
      <c r="F178" s="373"/>
      <c r="G178" s="373"/>
      <c r="H178" s="373"/>
      <c r="I178" s="373"/>
      <c r="J178" s="373"/>
      <c r="K178" s="373"/>
    </row>
    <row r="179" spans="1:11" x14ac:dyDescent="0.25">
      <c r="A179" s="373"/>
      <c r="B179" s="373"/>
      <c r="C179" s="373"/>
      <c r="D179" s="373"/>
      <c r="E179" s="373"/>
      <c r="F179" s="373"/>
      <c r="G179" s="373"/>
      <c r="H179" s="373"/>
      <c r="I179" s="373"/>
      <c r="J179" s="373"/>
      <c r="K179" s="373"/>
    </row>
    <row r="180" spans="1:11" x14ac:dyDescent="0.25">
      <c r="A180" s="373"/>
      <c r="B180" s="373"/>
      <c r="C180" s="373"/>
      <c r="D180" s="373"/>
      <c r="E180" s="373"/>
      <c r="F180" s="373"/>
      <c r="G180" s="373"/>
      <c r="H180" s="373"/>
      <c r="I180" s="373"/>
      <c r="J180" s="373"/>
      <c r="K180" s="373"/>
    </row>
    <row r="181" spans="1:11" x14ac:dyDescent="0.25">
      <c r="A181" s="373"/>
      <c r="B181" s="373"/>
      <c r="C181" s="373"/>
      <c r="D181" s="373"/>
      <c r="E181" s="373"/>
      <c r="F181" s="373"/>
      <c r="G181" s="373"/>
      <c r="H181" s="373"/>
      <c r="I181" s="373"/>
      <c r="J181" s="373"/>
      <c r="K181" s="373"/>
    </row>
    <row r="182" spans="1:11" x14ac:dyDescent="0.25">
      <c r="A182" s="373"/>
      <c r="B182" s="373"/>
      <c r="C182" s="373"/>
      <c r="D182" s="373"/>
      <c r="E182" s="373"/>
      <c r="F182" s="373"/>
      <c r="G182" s="373"/>
      <c r="H182" s="373"/>
      <c r="I182" s="373"/>
      <c r="J182" s="373"/>
      <c r="K182" s="373"/>
    </row>
    <row r="183" spans="1:11" x14ac:dyDescent="0.25">
      <c r="A183" s="373"/>
      <c r="B183" s="373"/>
      <c r="C183" s="373"/>
      <c r="D183" s="373"/>
      <c r="E183" s="373"/>
      <c r="F183" s="373"/>
      <c r="G183" s="373"/>
      <c r="H183" s="373"/>
      <c r="I183" s="373"/>
      <c r="J183" s="373"/>
      <c r="K183" s="373"/>
    </row>
  </sheetData>
  <mergeCells count="5">
    <mergeCell ref="A2:L2"/>
    <mergeCell ref="A3:G3"/>
    <mergeCell ref="B6:C6"/>
    <mergeCell ref="D6:E6"/>
    <mergeCell ref="G6:J6"/>
  </mergeCells>
  <pageMargins left="0.78740157480314965" right="0.78740157480314965" top="0.98425196850393704" bottom="0.98425196850393704" header="0.51181102362204722" footer="0.51181102362204722"/>
  <pageSetup paperSize="9" scale="42" orientation="portrait" horizontalDpi="4294967295" verticalDpi="4294967295" r:id="rId1"/>
  <headerFooter alignWithMargins="0">
    <oddHeader>&amp;LFachhochschule Südwestfalen
- Der Kanzler -&amp;RIserlohn, 01.12.2023
SG 2.1</oddHead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8"/>
  <sheetViews>
    <sheetView zoomScaleNormal="100" workbookViewId="0">
      <selection activeCell="A107" sqref="A107"/>
    </sheetView>
  </sheetViews>
  <sheetFormatPr baseColWidth="10" defaultColWidth="11.44140625" defaultRowHeight="13.8" x14ac:dyDescent="0.25"/>
  <cols>
    <col min="1" max="1" width="64.5546875" style="373" customWidth="1"/>
    <col min="2" max="2" width="4.33203125" style="373" customWidth="1"/>
    <col min="3" max="3" width="10.6640625" style="373" customWidth="1"/>
    <col min="4" max="4" width="13.44140625" style="373" customWidth="1"/>
    <col min="5" max="5" width="10.6640625" style="373" customWidth="1"/>
    <col min="6" max="6" width="12.6640625" style="373" customWidth="1"/>
    <col min="7" max="7" width="11.44140625" style="373" customWidth="1"/>
    <col min="8" max="8" width="4.6640625" style="373" customWidth="1"/>
    <col min="9" max="11" width="11.44140625" style="373"/>
    <col min="12" max="12" width="17.6640625" style="373" customWidth="1"/>
    <col min="13" max="13" width="22.6640625" style="373" customWidth="1"/>
    <col min="14" max="16384" width="11.44140625" style="373"/>
  </cols>
  <sheetData>
    <row r="2" spans="1:10" s="795" customFormat="1" x14ac:dyDescent="0.25">
      <c r="A2" s="1422" t="s">
        <v>710</v>
      </c>
      <c r="B2" s="1422"/>
      <c r="C2" s="725"/>
      <c r="D2" s="725"/>
      <c r="E2" s="522"/>
      <c r="F2" s="522"/>
      <c r="G2" s="522"/>
      <c r="H2" s="522"/>
    </row>
    <row r="3" spans="1:10" s="795" customFormat="1" x14ac:dyDescent="0.25">
      <c r="A3" s="1422" t="s">
        <v>789</v>
      </c>
      <c r="B3" s="1422"/>
      <c r="C3" s="725"/>
      <c r="D3" s="725"/>
      <c r="E3" s="522"/>
      <c r="F3" s="522"/>
      <c r="G3" s="522"/>
      <c r="H3" s="522"/>
    </row>
    <row r="4" spans="1:10" s="795" customFormat="1" x14ac:dyDescent="0.25">
      <c r="A4" s="307" t="s">
        <v>496</v>
      </c>
      <c r="B4" s="307"/>
      <c r="C4" s="522"/>
      <c r="D4" s="522"/>
      <c r="E4" s="522"/>
      <c r="F4" s="522"/>
      <c r="G4" s="522"/>
      <c r="H4" s="522"/>
    </row>
    <row r="5" spans="1:10" s="795" customFormat="1" ht="14.4" thickBot="1" x14ac:dyDescent="0.3">
      <c r="A5" s="522"/>
      <c r="B5" s="522"/>
      <c r="C5" s="522"/>
      <c r="D5" s="522"/>
      <c r="E5" s="522"/>
      <c r="F5" s="522"/>
      <c r="G5" s="522"/>
      <c r="H5" s="522"/>
    </row>
    <row r="6" spans="1:10" x14ac:dyDescent="0.25">
      <c r="A6" s="832" t="s">
        <v>2</v>
      </c>
      <c r="B6" s="832"/>
      <c r="C6" s="727" t="s">
        <v>18</v>
      </c>
      <c r="D6" s="733"/>
      <c r="E6" s="727" t="s">
        <v>19</v>
      </c>
      <c r="F6" s="733"/>
      <c r="G6" s="833" t="s">
        <v>711</v>
      </c>
    </row>
    <row r="7" spans="1:10" ht="14.4" thickBot="1" x14ac:dyDescent="0.3">
      <c r="A7" s="1462"/>
      <c r="B7" s="1462"/>
      <c r="C7" s="735" t="s">
        <v>15</v>
      </c>
      <c r="D7" s="736" t="s">
        <v>16</v>
      </c>
      <c r="E7" s="735" t="s">
        <v>15</v>
      </c>
      <c r="F7" s="736" t="s">
        <v>16</v>
      </c>
      <c r="G7" s="834" t="s">
        <v>17</v>
      </c>
    </row>
    <row r="8" spans="1:10" ht="15" customHeight="1" x14ac:dyDescent="0.25">
      <c r="A8" s="835" t="s">
        <v>387</v>
      </c>
      <c r="B8" s="836" t="s">
        <v>40</v>
      </c>
      <c r="C8" s="808">
        <v>3</v>
      </c>
      <c r="D8" s="837">
        <f t="shared" ref="D8:D50" si="0">SUM(C8)*100/(G8)</f>
        <v>42.857142857142854</v>
      </c>
      <c r="E8" s="803">
        <v>4</v>
      </c>
      <c r="F8" s="1561">
        <f t="shared" ref="F8:F11" si="1">SUM(E8)*100/(G8)</f>
        <v>57.142857142857146</v>
      </c>
      <c r="G8" s="1562">
        <f t="shared" ref="G8:G27" si="2">SUM(C8,E8)</f>
        <v>7</v>
      </c>
      <c r="J8" s="804"/>
    </row>
    <row r="9" spans="1:10" ht="15" customHeight="1" x14ac:dyDescent="0.25">
      <c r="A9" s="835" t="s">
        <v>38</v>
      </c>
      <c r="B9" s="836" t="s">
        <v>40</v>
      </c>
      <c r="C9" s="808">
        <v>11</v>
      </c>
      <c r="D9" s="837">
        <f t="shared" ref="D9" si="3">SUM(C9)*100/(G9)</f>
        <v>100</v>
      </c>
      <c r="E9" s="803">
        <v>0</v>
      </c>
      <c r="F9" s="1561">
        <f t="shared" si="1"/>
        <v>0</v>
      </c>
      <c r="G9" s="1562">
        <f t="shared" si="2"/>
        <v>11</v>
      </c>
      <c r="J9" s="804"/>
    </row>
    <row r="10" spans="1:10" ht="15" customHeight="1" x14ac:dyDescent="0.25">
      <c r="A10" s="835" t="s">
        <v>30</v>
      </c>
      <c r="B10" s="836" t="s">
        <v>40</v>
      </c>
      <c r="C10" s="808">
        <v>0</v>
      </c>
      <c r="D10" s="837">
        <f>SUM(C10)*100/(G10)</f>
        <v>0</v>
      </c>
      <c r="E10" s="803">
        <v>3</v>
      </c>
      <c r="F10" s="1561">
        <f t="shared" si="1"/>
        <v>100</v>
      </c>
      <c r="G10" s="1562">
        <f t="shared" si="2"/>
        <v>3</v>
      </c>
      <c r="J10" s="804"/>
    </row>
    <row r="11" spans="1:10" ht="15" customHeight="1" x14ac:dyDescent="0.25">
      <c r="A11" s="835" t="s">
        <v>514</v>
      </c>
      <c r="B11" s="836" t="s">
        <v>40</v>
      </c>
      <c r="C11" s="808">
        <v>1</v>
      </c>
      <c r="D11" s="837">
        <f>SUM(C11)*100/(G11)</f>
        <v>100</v>
      </c>
      <c r="E11" s="803">
        <v>0</v>
      </c>
      <c r="F11" s="1561">
        <f t="shared" si="1"/>
        <v>0</v>
      </c>
      <c r="G11" s="1562">
        <f t="shared" si="2"/>
        <v>1</v>
      </c>
      <c r="J11" s="804"/>
    </row>
    <row r="12" spans="1:10" ht="15" customHeight="1" x14ac:dyDescent="0.25">
      <c r="A12" s="399" t="s">
        <v>92</v>
      </c>
      <c r="B12" s="355" t="s">
        <v>40</v>
      </c>
      <c r="C12" s="808">
        <v>1</v>
      </c>
      <c r="D12" s="841">
        <f t="shared" ref="D12" si="4">SUM(C12)*100/(G12)</f>
        <v>100</v>
      </c>
      <c r="E12" s="801">
        <v>0</v>
      </c>
      <c r="F12" s="1561">
        <f>SUM(E12)*100/(G12)</f>
        <v>0</v>
      </c>
      <c r="G12" s="400">
        <f>SUM(C12,E12)</f>
        <v>1</v>
      </c>
      <c r="J12" s="804"/>
    </row>
    <row r="13" spans="1:10" ht="15" customHeight="1" x14ac:dyDescent="0.25">
      <c r="A13" s="835" t="s">
        <v>151</v>
      </c>
      <c r="B13" s="1563" t="s">
        <v>40</v>
      </c>
      <c r="C13" s="808">
        <v>4</v>
      </c>
      <c r="D13" s="837">
        <f>SUM(C13)*100/(G13)</f>
        <v>80</v>
      </c>
      <c r="E13" s="803">
        <v>1</v>
      </c>
      <c r="F13" s="1561">
        <f t="shared" ref="F13:F27" si="5">SUM(E13)*100/(G13)</f>
        <v>20</v>
      </c>
      <c r="G13" s="1562">
        <f t="shared" ref="G13:G14" si="6">SUM(C13,E13)</f>
        <v>5</v>
      </c>
      <c r="J13" s="804"/>
    </row>
    <row r="14" spans="1:10" ht="15" customHeight="1" x14ac:dyDescent="0.25">
      <c r="A14" s="399" t="s">
        <v>201</v>
      </c>
      <c r="B14" s="355" t="s">
        <v>41</v>
      </c>
      <c r="C14" s="808">
        <v>2</v>
      </c>
      <c r="D14" s="841">
        <f t="shared" ref="D14" si="7">SUM(C14)*100/(G14)</f>
        <v>66.666666666666671</v>
      </c>
      <c r="E14" s="801">
        <v>1</v>
      </c>
      <c r="F14" s="1561">
        <f t="shared" si="5"/>
        <v>33.333333333333336</v>
      </c>
      <c r="G14" s="400">
        <f t="shared" si="6"/>
        <v>3</v>
      </c>
      <c r="J14" s="804"/>
    </row>
    <row r="15" spans="1:10" ht="15" customHeight="1" x14ac:dyDescent="0.25">
      <c r="A15" s="399" t="s">
        <v>202</v>
      </c>
      <c r="B15" s="355" t="s">
        <v>41</v>
      </c>
      <c r="C15" s="808">
        <v>3</v>
      </c>
      <c r="D15" s="841">
        <f t="shared" ref="D15:D24" si="8">SUM(C15)*100/(G15)</f>
        <v>100</v>
      </c>
      <c r="E15" s="801">
        <v>0</v>
      </c>
      <c r="F15" s="1561">
        <f t="shared" si="5"/>
        <v>0</v>
      </c>
      <c r="G15" s="400">
        <f t="shared" si="2"/>
        <v>3</v>
      </c>
      <c r="J15" s="804"/>
    </row>
    <row r="16" spans="1:10" ht="15" customHeight="1" x14ac:dyDescent="0.25">
      <c r="A16" s="399" t="s">
        <v>124</v>
      </c>
      <c r="B16" s="355" t="s">
        <v>40</v>
      </c>
      <c r="C16" s="808">
        <v>2</v>
      </c>
      <c r="D16" s="841">
        <f t="shared" si="8"/>
        <v>100</v>
      </c>
      <c r="E16" s="801">
        <v>0</v>
      </c>
      <c r="F16" s="1561">
        <f t="shared" si="5"/>
        <v>0</v>
      </c>
      <c r="G16" s="400">
        <f t="shared" si="2"/>
        <v>2</v>
      </c>
      <c r="J16" s="804"/>
    </row>
    <row r="17" spans="1:10" ht="15" customHeight="1" x14ac:dyDescent="0.25">
      <c r="A17" s="399" t="s">
        <v>24</v>
      </c>
      <c r="B17" s="355" t="s">
        <v>40</v>
      </c>
      <c r="C17" s="808">
        <v>18</v>
      </c>
      <c r="D17" s="841">
        <f t="shared" si="8"/>
        <v>100</v>
      </c>
      <c r="E17" s="801">
        <v>0</v>
      </c>
      <c r="F17" s="1561">
        <f t="shared" si="5"/>
        <v>0</v>
      </c>
      <c r="G17" s="400">
        <f t="shared" si="2"/>
        <v>18</v>
      </c>
      <c r="J17" s="804"/>
    </row>
    <row r="18" spans="1:10" ht="14.85" customHeight="1" x14ac:dyDescent="0.25">
      <c r="A18" s="399" t="s">
        <v>95</v>
      </c>
      <c r="B18" s="355" t="s">
        <v>40</v>
      </c>
      <c r="C18" s="808">
        <v>7</v>
      </c>
      <c r="D18" s="841">
        <f t="shared" si="8"/>
        <v>63.636363636363633</v>
      </c>
      <c r="E18" s="801">
        <v>4</v>
      </c>
      <c r="F18" s="1561">
        <f t="shared" si="5"/>
        <v>36.363636363636367</v>
      </c>
      <c r="G18" s="400">
        <f t="shared" si="2"/>
        <v>11</v>
      </c>
      <c r="J18" s="804"/>
    </row>
    <row r="19" spans="1:10" ht="15" customHeight="1" x14ac:dyDescent="0.25">
      <c r="A19" s="839" t="s">
        <v>712</v>
      </c>
      <c r="B19" s="836" t="s">
        <v>40</v>
      </c>
      <c r="C19" s="808">
        <v>0</v>
      </c>
      <c r="D19" s="841">
        <f t="shared" si="8"/>
        <v>0</v>
      </c>
      <c r="E19" s="801">
        <v>1</v>
      </c>
      <c r="F19" s="1561">
        <f t="shared" si="5"/>
        <v>100</v>
      </c>
      <c r="G19" s="400">
        <f t="shared" si="2"/>
        <v>1</v>
      </c>
      <c r="J19" s="804"/>
    </row>
    <row r="20" spans="1:10" ht="15" customHeight="1" x14ac:dyDescent="0.25">
      <c r="A20" s="839" t="s">
        <v>191</v>
      </c>
      <c r="B20" s="836" t="s">
        <v>41</v>
      </c>
      <c r="C20" s="808">
        <v>3</v>
      </c>
      <c r="D20" s="841">
        <f t="shared" si="8"/>
        <v>100</v>
      </c>
      <c r="E20" s="801">
        <v>0</v>
      </c>
      <c r="F20" s="1561">
        <f t="shared" ref="F20:F24" si="9">SUM(E20)*100/(G20)</f>
        <v>0</v>
      </c>
      <c r="G20" s="400">
        <f t="shared" si="2"/>
        <v>3</v>
      </c>
      <c r="J20" s="804"/>
    </row>
    <row r="21" spans="1:10" ht="15" customHeight="1" x14ac:dyDescent="0.25">
      <c r="A21" s="839" t="s">
        <v>192</v>
      </c>
      <c r="B21" s="836" t="s">
        <v>41</v>
      </c>
      <c r="C21" s="808">
        <v>4</v>
      </c>
      <c r="D21" s="837">
        <f t="shared" si="8"/>
        <v>100</v>
      </c>
      <c r="E21" s="801">
        <v>0</v>
      </c>
      <c r="F21" s="1561">
        <f t="shared" si="9"/>
        <v>0</v>
      </c>
      <c r="G21" s="400">
        <f t="shared" si="2"/>
        <v>4</v>
      </c>
      <c r="J21" s="804"/>
    </row>
    <row r="22" spans="1:10" ht="15" customHeight="1" x14ac:dyDescent="0.25">
      <c r="A22" s="839" t="s">
        <v>713</v>
      </c>
      <c r="B22" s="836" t="s">
        <v>41</v>
      </c>
      <c r="C22" s="808">
        <v>24</v>
      </c>
      <c r="D22" s="837">
        <f t="shared" si="8"/>
        <v>75</v>
      </c>
      <c r="E22" s="801">
        <v>8</v>
      </c>
      <c r="F22" s="1561">
        <f t="shared" si="9"/>
        <v>25</v>
      </c>
      <c r="G22" s="400">
        <f t="shared" si="2"/>
        <v>32</v>
      </c>
      <c r="J22" s="804"/>
    </row>
    <row r="23" spans="1:10" ht="15" customHeight="1" x14ac:dyDescent="0.25">
      <c r="A23" s="399" t="s">
        <v>133</v>
      </c>
      <c r="B23" s="355" t="s">
        <v>40</v>
      </c>
      <c r="C23" s="808">
        <v>0</v>
      </c>
      <c r="D23" s="841">
        <f t="shared" si="8"/>
        <v>0</v>
      </c>
      <c r="E23" s="801">
        <v>1</v>
      </c>
      <c r="F23" s="1561">
        <f t="shared" si="9"/>
        <v>100</v>
      </c>
      <c r="G23" s="400">
        <f t="shared" si="2"/>
        <v>1</v>
      </c>
      <c r="J23" s="804"/>
    </row>
    <row r="24" spans="1:10" ht="15" customHeight="1" x14ac:dyDescent="0.25">
      <c r="A24" s="399" t="s">
        <v>174</v>
      </c>
      <c r="B24" s="355" t="s">
        <v>41</v>
      </c>
      <c r="C24" s="808">
        <v>10</v>
      </c>
      <c r="D24" s="841">
        <f t="shared" si="8"/>
        <v>76.92307692307692</v>
      </c>
      <c r="E24" s="801">
        <v>3</v>
      </c>
      <c r="F24" s="1561">
        <f t="shared" si="9"/>
        <v>23.076923076923077</v>
      </c>
      <c r="G24" s="400">
        <f t="shared" si="2"/>
        <v>13</v>
      </c>
      <c r="J24" s="804"/>
    </row>
    <row r="25" spans="1:10" ht="15" customHeight="1" x14ac:dyDescent="0.25">
      <c r="A25" s="399" t="s">
        <v>26</v>
      </c>
      <c r="B25" s="355" t="s">
        <v>40</v>
      </c>
      <c r="C25" s="808">
        <v>4</v>
      </c>
      <c r="D25" s="841">
        <f t="shared" si="0"/>
        <v>100</v>
      </c>
      <c r="E25" s="801">
        <v>0</v>
      </c>
      <c r="F25" s="1561">
        <f t="shared" si="5"/>
        <v>0</v>
      </c>
      <c r="G25" s="400">
        <f t="shared" si="2"/>
        <v>4</v>
      </c>
      <c r="J25" s="804"/>
    </row>
    <row r="26" spans="1:10" ht="15" customHeight="1" x14ac:dyDescent="0.25">
      <c r="A26" s="399" t="s">
        <v>26</v>
      </c>
      <c r="B26" s="355" t="s">
        <v>41</v>
      </c>
      <c r="C26" s="808">
        <v>2</v>
      </c>
      <c r="D26" s="837">
        <f t="shared" si="0"/>
        <v>66.666666666666671</v>
      </c>
      <c r="E26" s="801">
        <v>1</v>
      </c>
      <c r="F26" s="1561">
        <f t="shared" si="5"/>
        <v>33.333333333333336</v>
      </c>
      <c r="G26" s="400">
        <f t="shared" si="2"/>
        <v>3</v>
      </c>
      <c r="J26" s="804"/>
    </row>
    <row r="27" spans="1:10" ht="15" customHeight="1" x14ac:dyDescent="0.25">
      <c r="A27" s="399" t="s">
        <v>32</v>
      </c>
      <c r="B27" s="355" t="s">
        <v>40</v>
      </c>
      <c r="C27" s="808">
        <v>2</v>
      </c>
      <c r="D27" s="837">
        <f t="shared" ref="D27" si="10">SUM(C27)*100/(G27)</f>
        <v>66.666666666666671</v>
      </c>
      <c r="E27" s="801">
        <v>1</v>
      </c>
      <c r="F27" s="1561">
        <f t="shared" si="5"/>
        <v>33.333333333333336</v>
      </c>
      <c r="G27" s="400">
        <f t="shared" si="2"/>
        <v>3</v>
      </c>
      <c r="J27" s="804"/>
    </row>
    <row r="28" spans="1:10" ht="15" customHeight="1" x14ac:dyDescent="0.25">
      <c r="A28" s="474" t="s">
        <v>34</v>
      </c>
      <c r="B28" s="475"/>
      <c r="C28" s="899">
        <f>SUM(C8:C27)</f>
        <v>101</v>
      </c>
      <c r="D28" s="1564">
        <f t="shared" si="0"/>
        <v>78.294573643410857</v>
      </c>
      <c r="E28" s="900">
        <f>SUM(E8:E27)</f>
        <v>28</v>
      </c>
      <c r="F28" s="1565">
        <f t="shared" ref="F28:F50" si="11">SUM(E28)*100/(G28)</f>
        <v>21.705426356589147</v>
      </c>
      <c r="G28" s="746">
        <f>SUM(G8:G27)</f>
        <v>129</v>
      </c>
      <c r="J28" s="804"/>
    </row>
    <row r="29" spans="1:10" ht="15" customHeight="1" x14ac:dyDescent="0.25">
      <c r="A29" s="409" t="s">
        <v>173</v>
      </c>
      <c r="B29" s="355" t="s">
        <v>40</v>
      </c>
      <c r="C29" s="808">
        <v>2</v>
      </c>
      <c r="D29" s="841">
        <f t="shared" ref="D29" si="12">SUM(C29)*100/(G29)</f>
        <v>50</v>
      </c>
      <c r="E29" s="801">
        <v>2</v>
      </c>
      <c r="F29" s="1566">
        <f t="shared" ref="F29" si="13">SUM(E29)*100/(G29)</f>
        <v>50</v>
      </c>
      <c r="G29" s="400">
        <f t="shared" ref="G29:G46" si="14">SUM(C29,E29)</f>
        <v>4</v>
      </c>
      <c r="J29" s="804"/>
    </row>
    <row r="30" spans="1:10" ht="15" customHeight="1" x14ac:dyDescent="0.25">
      <c r="A30" s="409" t="s">
        <v>388</v>
      </c>
      <c r="B30" s="355" t="s">
        <v>40</v>
      </c>
      <c r="C30" s="808">
        <v>1</v>
      </c>
      <c r="D30" s="841">
        <f>SUM(C30)*100/(G30)</f>
        <v>50</v>
      </c>
      <c r="E30" s="801">
        <v>1</v>
      </c>
      <c r="F30" s="1566">
        <f t="shared" ref="F30" si="15">SUM(E30)*100/(G30)</f>
        <v>50</v>
      </c>
      <c r="G30" s="400">
        <f t="shared" si="14"/>
        <v>2</v>
      </c>
      <c r="J30" s="804"/>
    </row>
    <row r="31" spans="1:10" ht="15" customHeight="1" x14ac:dyDescent="0.25">
      <c r="A31" s="409" t="s">
        <v>134</v>
      </c>
      <c r="B31" s="355" t="s">
        <v>40</v>
      </c>
      <c r="C31" s="808">
        <v>25</v>
      </c>
      <c r="D31" s="841">
        <f>SUM(C31)*100/(G31)</f>
        <v>60.975609756097562</v>
      </c>
      <c r="E31" s="801">
        <v>16</v>
      </c>
      <c r="F31" s="1566">
        <f t="shared" si="11"/>
        <v>39.024390243902438</v>
      </c>
      <c r="G31" s="400">
        <f t="shared" si="14"/>
        <v>41</v>
      </c>
      <c r="J31" s="804"/>
    </row>
    <row r="32" spans="1:10" ht="15" customHeight="1" x14ac:dyDescent="0.25">
      <c r="A32" s="409" t="s">
        <v>198</v>
      </c>
      <c r="B32" s="355" t="s">
        <v>41</v>
      </c>
      <c r="C32" s="808">
        <v>2</v>
      </c>
      <c r="D32" s="841">
        <f>SUM(C32)*100/(G32)</f>
        <v>66.666666666666671</v>
      </c>
      <c r="E32" s="801">
        <v>1</v>
      </c>
      <c r="F32" s="1566">
        <f t="shared" ref="F32:F33" si="16">SUM(E32)*100/(G32)</f>
        <v>33.333333333333336</v>
      </c>
      <c r="G32" s="400">
        <f t="shared" si="14"/>
        <v>3</v>
      </c>
      <c r="J32" s="804"/>
    </row>
    <row r="33" spans="1:10" ht="15" customHeight="1" x14ac:dyDescent="0.25">
      <c r="A33" s="409" t="s">
        <v>389</v>
      </c>
      <c r="B33" s="355" t="s">
        <v>40</v>
      </c>
      <c r="C33" s="808">
        <v>1</v>
      </c>
      <c r="D33" s="841">
        <f>SUM(C33)*100/(G33)</f>
        <v>100</v>
      </c>
      <c r="E33" s="801">
        <v>0</v>
      </c>
      <c r="F33" s="1566">
        <f t="shared" si="16"/>
        <v>0</v>
      </c>
      <c r="G33" s="400">
        <f t="shared" si="14"/>
        <v>1</v>
      </c>
      <c r="J33" s="804"/>
    </row>
    <row r="34" spans="1:10" ht="15" customHeight="1" x14ac:dyDescent="0.25">
      <c r="A34" s="409" t="s">
        <v>141</v>
      </c>
      <c r="B34" s="355" t="s">
        <v>40</v>
      </c>
      <c r="C34" s="808">
        <v>2</v>
      </c>
      <c r="D34" s="841">
        <f>SUM(C34)*100/(G34)</f>
        <v>100</v>
      </c>
      <c r="E34" s="801">
        <v>0</v>
      </c>
      <c r="F34" s="1566">
        <f>SUM(E34)*100/(G34)</f>
        <v>0</v>
      </c>
      <c r="G34" s="400">
        <f>SUM(C34,E34)</f>
        <v>2</v>
      </c>
      <c r="J34" s="804"/>
    </row>
    <row r="35" spans="1:10" ht="15" customHeight="1" x14ac:dyDescent="0.25">
      <c r="A35" s="399" t="s">
        <v>357</v>
      </c>
      <c r="B35" s="355" t="s">
        <v>40</v>
      </c>
      <c r="C35" s="808">
        <v>0</v>
      </c>
      <c r="D35" s="841">
        <f t="shared" ref="D35:D38" si="17">SUM(C35)*100/(G35)</f>
        <v>0</v>
      </c>
      <c r="E35" s="801">
        <v>1</v>
      </c>
      <c r="F35" s="1566">
        <f t="shared" ref="F35:F38" si="18">SUM(E35)*100/(G35)</f>
        <v>100</v>
      </c>
      <c r="G35" s="400">
        <f t="shared" ref="G35:G38" si="19">SUM(C35,E35)</f>
        <v>1</v>
      </c>
      <c r="J35" s="804"/>
    </row>
    <row r="36" spans="1:10" ht="15" customHeight="1" x14ac:dyDescent="0.25">
      <c r="A36" s="399" t="s">
        <v>181</v>
      </c>
      <c r="B36" s="355" t="s">
        <v>40</v>
      </c>
      <c r="C36" s="808">
        <v>1</v>
      </c>
      <c r="D36" s="841">
        <f t="shared" si="17"/>
        <v>100</v>
      </c>
      <c r="E36" s="801">
        <v>0</v>
      </c>
      <c r="F36" s="1566">
        <f t="shared" si="18"/>
        <v>0</v>
      </c>
      <c r="G36" s="400">
        <f t="shared" si="19"/>
        <v>1</v>
      </c>
      <c r="J36" s="804"/>
    </row>
    <row r="37" spans="1:10" ht="15" customHeight="1" x14ac:dyDescent="0.25">
      <c r="A37" s="399" t="s">
        <v>182</v>
      </c>
      <c r="B37" s="355" t="s">
        <v>40</v>
      </c>
      <c r="C37" s="808">
        <v>0</v>
      </c>
      <c r="D37" s="841">
        <f t="shared" si="17"/>
        <v>0</v>
      </c>
      <c r="E37" s="801">
        <v>1</v>
      </c>
      <c r="F37" s="1566">
        <f t="shared" si="18"/>
        <v>100</v>
      </c>
      <c r="G37" s="400">
        <f t="shared" si="19"/>
        <v>1</v>
      </c>
      <c r="J37" s="804"/>
    </row>
    <row r="38" spans="1:10" ht="15" customHeight="1" x14ac:dyDescent="0.25">
      <c r="A38" s="399" t="s">
        <v>358</v>
      </c>
      <c r="B38" s="355" t="s">
        <v>40</v>
      </c>
      <c r="C38" s="808">
        <v>4</v>
      </c>
      <c r="D38" s="841">
        <f t="shared" si="17"/>
        <v>57.142857142857146</v>
      </c>
      <c r="E38" s="801">
        <v>3</v>
      </c>
      <c r="F38" s="1566">
        <f t="shared" si="18"/>
        <v>42.857142857142854</v>
      </c>
      <c r="G38" s="400">
        <f t="shared" si="19"/>
        <v>7</v>
      </c>
      <c r="J38" s="804"/>
    </row>
    <row r="39" spans="1:10" ht="15" customHeight="1" x14ac:dyDescent="0.25">
      <c r="A39" s="399" t="s">
        <v>714</v>
      </c>
      <c r="B39" s="355" t="s">
        <v>40</v>
      </c>
      <c r="C39" s="808">
        <v>7</v>
      </c>
      <c r="D39" s="841">
        <f t="shared" si="0"/>
        <v>53.846153846153847</v>
      </c>
      <c r="E39" s="801">
        <v>6</v>
      </c>
      <c r="F39" s="1566">
        <f t="shared" si="11"/>
        <v>46.153846153846153</v>
      </c>
      <c r="G39" s="400">
        <f t="shared" si="14"/>
        <v>13</v>
      </c>
      <c r="J39" s="804"/>
    </row>
    <row r="40" spans="1:10" ht="15" customHeight="1" x14ac:dyDescent="0.25">
      <c r="A40" s="399" t="s">
        <v>361</v>
      </c>
      <c r="B40" s="355" t="s">
        <v>41</v>
      </c>
      <c r="C40" s="808">
        <v>30</v>
      </c>
      <c r="D40" s="841">
        <f>SUM(C40)*100/(G40)</f>
        <v>66.666666666666671</v>
      </c>
      <c r="E40" s="801">
        <v>15</v>
      </c>
      <c r="F40" s="1566">
        <f>SUM(E40)*100/(G40)</f>
        <v>33.333333333333336</v>
      </c>
      <c r="G40" s="400">
        <f>SUM(C40,E40)</f>
        <v>45</v>
      </c>
      <c r="J40" s="804"/>
    </row>
    <row r="41" spans="1:10" ht="15" customHeight="1" x14ac:dyDescent="0.25">
      <c r="A41" s="399" t="s">
        <v>123</v>
      </c>
      <c r="B41" s="355" t="s">
        <v>40</v>
      </c>
      <c r="C41" s="808">
        <v>1</v>
      </c>
      <c r="D41" s="841">
        <f>SUM(C41)*100/(G41)</f>
        <v>33.333333333333336</v>
      </c>
      <c r="E41" s="801">
        <v>2</v>
      </c>
      <c r="F41" s="1566">
        <f>SUM(E41)*100/(G41)</f>
        <v>66.666666666666671</v>
      </c>
      <c r="G41" s="400">
        <f>SUM(C41,E41)</f>
        <v>3</v>
      </c>
      <c r="J41" s="804"/>
    </row>
    <row r="42" spans="1:10" ht="14.25" customHeight="1" x14ac:dyDescent="0.25">
      <c r="A42" s="399" t="s">
        <v>45</v>
      </c>
      <c r="B42" s="355" t="s">
        <v>41</v>
      </c>
      <c r="C42" s="808">
        <v>3</v>
      </c>
      <c r="D42" s="841">
        <f>SUM(C42)*100/(G42)</f>
        <v>75</v>
      </c>
      <c r="E42" s="801">
        <v>1</v>
      </c>
      <c r="F42" s="1566">
        <f>SUM(E42)*100/(G42)</f>
        <v>25</v>
      </c>
      <c r="G42" s="400">
        <f>SUM(C42,E42)</f>
        <v>4</v>
      </c>
      <c r="J42" s="804"/>
    </row>
    <row r="43" spans="1:10" ht="14.25" customHeight="1" x14ac:dyDescent="0.25">
      <c r="A43" s="399" t="s">
        <v>715</v>
      </c>
      <c r="B43" s="355" t="s">
        <v>40</v>
      </c>
      <c r="C43" s="808">
        <v>1</v>
      </c>
      <c r="D43" s="841">
        <f>SUM(C43)*100/(G43)</f>
        <v>100</v>
      </c>
      <c r="E43" s="801">
        <v>0</v>
      </c>
      <c r="F43" s="1566">
        <f>SUM(E43)*100/(G43)</f>
        <v>0</v>
      </c>
      <c r="G43" s="400">
        <f>SUM(C43,E43)</f>
        <v>1</v>
      </c>
      <c r="J43" s="804"/>
    </row>
    <row r="44" spans="1:10" ht="15" customHeight="1" x14ac:dyDescent="0.25">
      <c r="A44" s="399" t="s">
        <v>31</v>
      </c>
      <c r="B44" s="355" t="s">
        <v>40</v>
      </c>
      <c r="C44" s="808">
        <v>8</v>
      </c>
      <c r="D44" s="841">
        <f t="shared" si="0"/>
        <v>100</v>
      </c>
      <c r="E44" s="801">
        <v>0</v>
      </c>
      <c r="F44" s="1566">
        <f t="shared" si="11"/>
        <v>0</v>
      </c>
      <c r="G44" s="400">
        <f t="shared" si="14"/>
        <v>8</v>
      </c>
      <c r="J44" s="804"/>
    </row>
    <row r="45" spans="1:10" ht="15" customHeight="1" x14ac:dyDescent="0.25">
      <c r="A45" s="399" t="s">
        <v>189</v>
      </c>
      <c r="B45" s="355" t="s">
        <v>41</v>
      </c>
      <c r="C45" s="808">
        <v>2</v>
      </c>
      <c r="D45" s="841">
        <f t="shared" si="0"/>
        <v>100</v>
      </c>
      <c r="E45" s="801">
        <v>0</v>
      </c>
      <c r="F45" s="1566">
        <f t="shared" si="11"/>
        <v>0</v>
      </c>
      <c r="G45" s="400">
        <f t="shared" si="14"/>
        <v>2</v>
      </c>
      <c r="J45" s="804"/>
    </row>
    <row r="46" spans="1:10" ht="15" customHeight="1" x14ac:dyDescent="0.25">
      <c r="A46" s="399" t="s">
        <v>190</v>
      </c>
      <c r="B46" s="355" t="s">
        <v>41</v>
      </c>
      <c r="C46" s="808">
        <v>1</v>
      </c>
      <c r="D46" s="841">
        <f t="shared" si="0"/>
        <v>100</v>
      </c>
      <c r="E46" s="801">
        <v>0</v>
      </c>
      <c r="F46" s="1566">
        <f t="shared" si="11"/>
        <v>0</v>
      </c>
      <c r="G46" s="400">
        <f t="shared" si="14"/>
        <v>1</v>
      </c>
      <c r="J46" s="804"/>
    </row>
    <row r="47" spans="1:10" ht="15" customHeight="1" x14ac:dyDescent="0.25">
      <c r="A47" s="365" t="s">
        <v>121</v>
      </c>
      <c r="B47" s="355" t="s">
        <v>40</v>
      </c>
      <c r="C47" s="808">
        <v>1</v>
      </c>
      <c r="D47" s="837">
        <f>SUM(C47)*100/(G47)</f>
        <v>50</v>
      </c>
      <c r="E47" s="801">
        <v>1</v>
      </c>
      <c r="F47" s="1561">
        <f>SUM(E47)*100/(G47)</f>
        <v>50</v>
      </c>
      <c r="G47" s="1562">
        <f>SUM(C47,E47)</f>
        <v>2</v>
      </c>
      <c r="J47" s="804"/>
    </row>
    <row r="48" spans="1:10" ht="15" customHeight="1" x14ac:dyDescent="0.25">
      <c r="A48" s="365" t="s">
        <v>129</v>
      </c>
      <c r="B48" s="355" t="s">
        <v>40</v>
      </c>
      <c r="C48" s="808">
        <v>0</v>
      </c>
      <c r="D48" s="837">
        <f>SUM(C48)*100/(G48)</f>
        <v>0</v>
      </c>
      <c r="E48" s="801">
        <v>2</v>
      </c>
      <c r="F48" s="1561">
        <f>SUM(E48)*100/(G48)</f>
        <v>100</v>
      </c>
      <c r="G48" s="1562">
        <f>SUM(C48,E48)</f>
        <v>2</v>
      </c>
      <c r="J48" s="804"/>
    </row>
    <row r="49" spans="1:25" ht="15" customHeight="1" x14ac:dyDescent="0.25">
      <c r="A49" s="365" t="s">
        <v>106</v>
      </c>
      <c r="B49" s="355" t="s">
        <v>40</v>
      </c>
      <c r="C49" s="808">
        <v>1</v>
      </c>
      <c r="D49" s="837">
        <f>SUM(C49)*100/(G49)</f>
        <v>50</v>
      </c>
      <c r="E49" s="801">
        <v>1</v>
      </c>
      <c r="F49" s="1561">
        <f>SUM(E49)*100/(G49)</f>
        <v>50</v>
      </c>
      <c r="G49" s="1562">
        <f>SUM(C49,E49)</f>
        <v>2</v>
      </c>
      <c r="I49" s="527"/>
      <c r="J49" s="816"/>
      <c r="K49" s="527"/>
    </row>
    <row r="50" spans="1:25" ht="15" customHeight="1" thickBot="1" x14ac:dyDescent="0.3">
      <c r="A50" s="474" t="s">
        <v>23</v>
      </c>
      <c r="B50" s="475"/>
      <c r="C50" s="899">
        <f>SUM(C29:C49)</f>
        <v>93</v>
      </c>
      <c r="D50" s="1567">
        <f t="shared" si="0"/>
        <v>63.698630136986303</v>
      </c>
      <c r="E50" s="900">
        <f>SUM(E29:E49)</f>
        <v>53</v>
      </c>
      <c r="F50" s="1565">
        <f t="shared" si="11"/>
        <v>36.301369863013697</v>
      </c>
      <c r="G50" s="746">
        <f>SUM(G29:G49)</f>
        <v>146</v>
      </c>
      <c r="I50" s="527"/>
      <c r="J50" s="816"/>
      <c r="K50" s="527"/>
    </row>
    <row r="51" spans="1:25" ht="15" customHeight="1" x14ac:dyDescent="0.25">
      <c r="A51" s="860" t="s">
        <v>378</v>
      </c>
      <c r="B51" s="348" t="s">
        <v>41</v>
      </c>
      <c r="C51" s="808">
        <v>0</v>
      </c>
      <c r="D51" s="841">
        <f t="shared" ref="D51:D55" si="20">SUM(C51)*100/(G51)</f>
        <v>0</v>
      </c>
      <c r="E51" s="801">
        <v>1</v>
      </c>
      <c r="F51" s="1566">
        <f t="shared" ref="F51:F58" si="21">SUM(E51)*100/(G51)</f>
        <v>100</v>
      </c>
      <c r="G51" s="400">
        <f t="shared" ref="G51:G72" si="22">SUM(C51,E51)</f>
        <v>1</v>
      </c>
      <c r="I51" s="527"/>
      <c r="J51" s="816"/>
      <c r="K51" s="527"/>
    </row>
    <row r="52" spans="1:25" ht="15" customHeight="1" x14ac:dyDescent="0.25">
      <c r="A52" s="409" t="s">
        <v>394</v>
      </c>
      <c r="B52" s="348" t="s">
        <v>40</v>
      </c>
      <c r="C52" s="808">
        <v>0</v>
      </c>
      <c r="D52" s="841">
        <f t="shared" si="20"/>
        <v>0</v>
      </c>
      <c r="E52" s="801">
        <v>1</v>
      </c>
      <c r="F52" s="1566">
        <f t="shared" si="21"/>
        <v>100</v>
      </c>
      <c r="G52" s="400">
        <f t="shared" si="22"/>
        <v>1</v>
      </c>
      <c r="I52" s="527"/>
      <c r="J52" s="816"/>
      <c r="K52" s="527"/>
    </row>
    <row r="53" spans="1:25" x14ac:dyDescent="0.25">
      <c r="A53" s="409" t="s">
        <v>6</v>
      </c>
      <c r="B53" s="348" t="s">
        <v>40</v>
      </c>
      <c r="C53" s="808">
        <v>0</v>
      </c>
      <c r="D53" s="841">
        <f t="shared" si="20"/>
        <v>0</v>
      </c>
      <c r="E53" s="801">
        <v>1</v>
      </c>
      <c r="F53" s="1566">
        <f t="shared" si="21"/>
        <v>100</v>
      </c>
      <c r="G53" s="400">
        <f t="shared" si="22"/>
        <v>1</v>
      </c>
    </row>
    <row r="54" spans="1:25" ht="15" customHeight="1" x14ac:dyDescent="0.25">
      <c r="A54" s="409" t="s">
        <v>184</v>
      </c>
      <c r="B54" s="348" t="s">
        <v>41</v>
      </c>
      <c r="C54" s="808">
        <v>2</v>
      </c>
      <c r="D54" s="841">
        <f t="shared" si="20"/>
        <v>100</v>
      </c>
      <c r="E54" s="801">
        <v>0</v>
      </c>
      <c r="F54" s="1566">
        <f t="shared" si="21"/>
        <v>0</v>
      </c>
      <c r="G54" s="400">
        <f t="shared" si="22"/>
        <v>2</v>
      </c>
    </row>
    <row r="55" spans="1:25" ht="15" customHeight="1" x14ac:dyDescent="0.25">
      <c r="A55" s="409" t="s">
        <v>586</v>
      </c>
      <c r="B55" s="348" t="s">
        <v>41</v>
      </c>
      <c r="C55" s="808">
        <v>8</v>
      </c>
      <c r="D55" s="841">
        <f t="shared" si="20"/>
        <v>100</v>
      </c>
      <c r="E55" s="801">
        <v>0</v>
      </c>
      <c r="F55" s="1566">
        <f t="shared" si="21"/>
        <v>0</v>
      </c>
      <c r="G55" s="400">
        <f t="shared" si="22"/>
        <v>8</v>
      </c>
    </row>
    <row r="56" spans="1:25" ht="15" customHeight="1" x14ac:dyDescent="0.25">
      <c r="A56" s="409" t="s">
        <v>716</v>
      </c>
      <c r="B56" s="348" t="s">
        <v>40</v>
      </c>
      <c r="C56" s="808">
        <v>1</v>
      </c>
      <c r="D56" s="841">
        <f t="shared" ref="D56:D57" si="23">SUM(C56)*100/(G56)</f>
        <v>100</v>
      </c>
      <c r="E56" s="801">
        <v>0</v>
      </c>
      <c r="F56" s="841">
        <f t="shared" si="21"/>
        <v>0</v>
      </c>
      <c r="G56" s="410">
        <f t="shared" si="22"/>
        <v>1</v>
      </c>
    </row>
    <row r="57" spans="1:25" ht="15" customHeight="1" x14ac:dyDescent="0.25">
      <c r="A57" s="409" t="s">
        <v>717</v>
      </c>
      <c r="B57" s="348" t="s">
        <v>40</v>
      </c>
      <c r="C57" s="808">
        <v>0</v>
      </c>
      <c r="D57" s="841">
        <f t="shared" si="23"/>
        <v>0</v>
      </c>
      <c r="E57" s="801">
        <v>2</v>
      </c>
      <c r="F57" s="841">
        <f t="shared" si="21"/>
        <v>100</v>
      </c>
      <c r="G57" s="410">
        <f t="shared" si="22"/>
        <v>2</v>
      </c>
    </row>
    <row r="58" spans="1:25" ht="15" customHeight="1" x14ac:dyDescent="0.25">
      <c r="A58" s="409" t="s">
        <v>4</v>
      </c>
      <c r="B58" s="348" t="s">
        <v>40</v>
      </c>
      <c r="C58" s="808">
        <v>1</v>
      </c>
      <c r="D58" s="841">
        <f t="shared" ref="D58:D72" si="24">SUM(C58)*100/(G58)</f>
        <v>100</v>
      </c>
      <c r="E58" s="801">
        <v>0</v>
      </c>
      <c r="F58" s="841">
        <f t="shared" si="21"/>
        <v>0</v>
      </c>
      <c r="G58" s="410">
        <f t="shared" si="22"/>
        <v>1</v>
      </c>
    </row>
    <row r="59" spans="1:25" ht="15" customHeight="1" x14ac:dyDescent="0.25">
      <c r="A59" s="399" t="s">
        <v>197</v>
      </c>
      <c r="B59" s="355" t="s">
        <v>41</v>
      </c>
      <c r="C59" s="808">
        <v>1</v>
      </c>
      <c r="D59" s="841">
        <f t="shared" si="24"/>
        <v>25</v>
      </c>
      <c r="E59" s="801">
        <v>3</v>
      </c>
      <c r="F59" s="1566">
        <f t="shared" ref="F59:F72" si="25">SUM(E59)*100/(G59)</f>
        <v>75</v>
      </c>
      <c r="G59" s="400">
        <f t="shared" si="22"/>
        <v>4</v>
      </c>
      <c r="K59" s="903"/>
      <c r="L59" s="903"/>
      <c r="M59" s="903"/>
      <c r="N59" s="903"/>
      <c r="O59" s="903"/>
      <c r="P59" s="903"/>
      <c r="Q59" s="865"/>
      <c r="R59" s="865"/>
      <c r="S59" s="865"/>
      <c r="T59" s="865"/>
      <c r="U59" s="865"/>
      <c r="V59" s="865"/>
      <c r="W59" s="865"/>
      <c r="X59" s="865"/>
      <c r="Y59" s="865"/>
    </row>
    <row r="60" spans="1:25" ht="15" customHeight="1" x14ac:dyDescent="0.25">
      <c r="A60" s="399" t="s">
        <v>33</v>
      </c>
      <c r="B60" s="355" t="s">
        <v>40</v>
      </c>
      <c r="C60" s="808">
        <v>1</v>
      </c>
      <c r="D60" s="841">
        <f t="shared" si="24"/>
        <v>100</v>
      </c>
      <c r="E60" s="801">
        <v>0</v>
      </c>
      <c r="F60" s="1566">
        <f t="shared" si="25"/>
        <v>0</v>
      </c>
      <c r="G60" s="400">
        <f t="shared" si="22"/>
        <v>1</v>
      </c>
    </row>
    <row r="61" spans="1:25" ht="15" customHeight="1" x14ac:dyDescent="0.25">
      <c r="A61" s="399" t="s">
        <v>396</v>
      </c>
      <c r="B61" s="355" t="s">
        <v>40</v>
      </c>
      <c r="C61" s="808">
        <v>0</v>
      </c>
      <c r="D61" s="841">
        <f t="shared" si="24"/>
        <v>0</v>
      </c>
      <c r="E61" s="801">
        <v>1</v>
      </c>
      <c r="F61" s="1566">
        <f t="shared" si="25"/>
        <v>100</v>
      </c>
      <c r="G61" s="400">
        <f t="shared" si="22"/>
        <v>1</v>
      </c>
      <c r="K61" s="903"/>
      <c r="L61" s="903"/>
      <c r="M61" s="903"/>
      <c r="N61" s="903"/>
      <c r="O61" s="903"/>
      <c r="P61" s="903"/>
      <c r="Q61" s="865"/>
      <c r="R61" s="865"/>
      <c r="S61" s="865"/>
      <c r="T61" s="865"/>
      <c r="U61" s="865"/>
      <c r="V61" s="865"/>
      <c r="W61" s="865"/>
      <c r="X61" s="865"/>
      <c r="Y61" s="865"/>
    </row>
    <row r="62" spans="1:25" ht="15" customHeight="1" x14ac:dyDescent="0.25">
      <c r="A62" s="399" t="s">
        <v>203</v>
      </c>
      <c r="B62" s="355" t="s">
        <v>40</v>
      </c>
      <c r="C62" s="808">
        <v>1</v>
      </c>
      <c r="D62" s="841">
        <f t="shared" si="24"/>
        <v>50</v>
      </c>
      <c r="E62" s="801">
        <v>1</v>
      </c>
      <c r="F62" s="1566">
        <f t="shared" si="25"/>
        <v>50</v>
      </c>
      <c r="G62" s="400">
        <f t="shared" si="22"/>
        <v>2</v>
      </c>
      <c r="K62" s="903"/>
      <c r="L62" s="903"/>
      <c r="M62" s="903"/>
      <c r="N62" s="903"/>
      <c r="O62" s="903"/>
      <c r="P62" s="903"/>
      <c r="Q62" s="865"/>
      <c r="R62" s="865"/>
      <c r="S62" s="865"/>
      <c r="T62" s="865"/>
      <c r="U62" s="865"/>
      <c r="V62" s="865"/>
      <c r="W62" s="865"/>
      <c r="X62" s="865"/>
      <c r="Y62" s="865"/>
    </row>
    <row r="63" spans="1:25" ht="15" customHeight="1" x14ac:dyDescent="0.25">
      <c r="A63" s="399" t="s">
        <v>172</v>
      </c>
      <c r="B63" s="355" t="s">
        <v>40</v>
      </c>
      <c r="C63" s="808">
        <v>1</v>
      </c>
      <c r="D63" s="841">
        <f t="shared" si="24"/>
        <v>100</v>
      </c>
      <c r="E63" s="801">
        <v>0</v>
      </c>
      <c r="F63" s="1566">
        <f t="shared" si="25"/>
        <v>0</v>
      </c>
      <c r="G63" s="400">
        <f t="shared" si="22"/>
        <v>1</v>
      </c>
      <c r="K63" s="903"/>
      <c r="L63" s="903"/>
      <c r="M63" s="903"/>
      <c r="N63" s="903"/>
      <c r="O63" s="903"/>
      <c r="P63" s="903"/>
      <c r="Q63" s="865"/>
      <c r="R63" s="865"/>
      <c r="S63" s="865"/>
      <c r="T63" s="865"/>
      <c r="U63" s="865"/>
      <c r="V63" s="865"/>
      <c r="W63" s="865"/>
      <c r="X63" s="865"/>
      <c r="Y63" s="865"/>
    </row>
    <row r="64" spans="1:25" ht="15" customHeight="1" x14ac:dyDescent="0.25">
      <c r="A64" s="399" t="s">
        <v>398</v>
      </c>
      <c r="B64" s="355" t="s">
        <v>40</v>
      </c>
      <c r="C64" s="808">
        <v>0</v>
      </c>
      <c r="D64" s="841">
        <f t="shared" si="24"/>
        <v>0</v>
      </c>
      <c r="E64" s="801">
        <v>1</v>
      </c>
      <c r="F64" s="1566">
        <f t="shared" si="25"/>
        <v>100</v>
      </c>
      <c r="G64" s="400">
        <f t="shared" si="22"/>
        <v>1</v>
      </c>
      <c r="K64" s="903"/>
      <c r="L64" s="903"/>
      <c r="M64" s="903"/>
      <c r="N64" s="903"/>
      <c r="O64" s="903"/>
      <c r="P64" s="903"/>
      <c r="Q64" s="865"/>
      <c r="R64" s="865"/>
      <c r="S64" s="865"/>
      <c r="T64" s="865"/>
      <c r="U64" s="865"/>
      <c r="V64" s="865"/>
      <c r="W64" s="865"/>
      <c r="X64" s="865"/>
      <c r="Y64" s="865"/>
    </row>
    <row r="65" spans="1:25" ht="15" customHeight="1" x14ac:dyDescent="0.25">
      <c r="A65" s="399" t="s">
        <v>25</v>
      </c>
      <c r="B65" s="355" t="s">
        <v>40</v>
      </c>
      <c r="C65" s="808">
        <v>0</v>
      </c>
      <c r="D65" s="841">
        <f t="shared" si="24"/>
        <v>0</v>
      </c>
      <c r="E65" s="801">
        <v>1</v>
      </c>
      <c r="F65" s="1566">
        <f t="shared" si="25"/>
        <v>100</v>
      </c>
      <c r="G65" s="400">
        <f t="shared" si="22"/>
        <v>1</v>
      </c>
      <c r="J65" s="804"/>
    </row>
    <row r="66" spans="1:25" ht="15" customHeight="1" x14ac:dyDescent="0.25">
      <c r="A66" s="399" t="s">
        <v>26</v>
      </c>
      <c r="B66" s="355" t="s">
        <v>41</v>
      </c>
      <c r="C66" s="808">
        <v>1</v>
      </c>
      <c r="D66" s="837">
        <f t="shared" si="24"/>
        <v>100</v>
      </c>
      <c r="E66" s="801">
        <v>0</v>
      </c>
      <c r="F66" s="1561">
        <f t="shared" si="25"/>
        <v>0</v>
      </c>
      <c r="G66" s="400">
        <f t="shared" si="22"/>
        <v>1</v>
      </c>
      <c r="K66" s="903"/>
      <c r="L66" s="903"/>
      <c r="M66" s="903"/>
      <c r="N66" s="903"/>
      <c r="O66" s="903"/>
      <c r="P66" s="903"/>
      <c r="Q66" s="865"/>
      <c r="R66" s="865"/>
      <c r="S66" s="865"/>
      <c r="T66" s="865"/>
      <c r="U66" s="865"/>
      <c r="V66" s="865"/>
      <c r="W66" s="865"/>
      <c r="X66" s="865"/>
      <c r="Y66" s="865"/>
    </row>
    <row r="67" spans="1:25" ht="15" customHeight="1" x14ac:dyDescent="0.25">
      <c r="A67" s="399" t="s">
        <v>206</v>
      </c>
      <c r="B67" s="355" t="s">
        <v>40</v>
      </c>
      <c r="C67" s="808">
        <v>1</v>
      </c>
      <c r="D67" s="841">
        <f t="shared" ref="D67" si="26">SUM(C67)*100/(G67)</f>
        <v>50</v>
      </c>
      <c r="E67" s="801">
        <v>1</v>
      </c>
      <c r="F67" s="1566">
        <f t="shared" ref="F67" si="27">SUM(E67)*100/(G67)</f>
        <v>50</v>
      </c>
      <c r="G67" s="400">
        <f t="shared" si="22"/>
        <v>2</v>
      </c>
      <c r="K67" s="903"/>
      <c r="L67" s="903"/>
      <c r="M67" s="903"/>
      <c r="N67" s="903"/>
      <c r="O67" s="903"/>
      <c r="P67" s="903"/>
      <c r="Q67" s="865"/>
      <c r="R67" s="865"/>
      <c r="S67" s="865"/>
      <c r="T67" s="865"/>
      <c r="U67" s="865"/>
      <c r="V67" s="865"/>
      <c r="W67" s="865"/>
      <c r="X67" s="865"/>
      <c r="Y67" s="865"/>
    </row>
    <row r="68" spans="1:25" ht="15" customHeight="1" x14ac:dyDescent="0.25">
      <c r="A68" s="399" t="s">
        <v>135</v>
      </c>
      <c r="B68" s="355" t="s">
        <v>40</v>
      </c>
      <c r="C68" s="808">
        <v>2</v>
      </c>
      <c r="D68" s="841">
        <f>SUM(C68)*100/(G68)</f>
        <v>100</v>
      </c>
      <c r="E68" s="801">
        <v>0</v>
      </c>
      <c r="F68" s="1566">
        <f>SUM(E68)*100/(G68)</f>
        <v>0</v>
      </c>
      <c r="G68" s="400">
        <f>SUM(C68,E68)</f>
        <v>2</v>
      </c>
      <c r="K68" s="903"/>
      <c r="L68" s="903"/>
      <c r="M68" s="903"/>
      <c r="N68" s="903"/>
      <c r="O68" s="903"/>
      <c r="P68" s="903"/>
      <c r="Q68" s="865"/>
      <c r="R68" s="865"/>
      <c r="S68" s="865"/>
      <c r="T68" s="865"/>
      <c r="U68" s="865"/>
      <c r="V68" s="865"/>
      <c r="W68" s="865"/>
      <c r="X68" s="865"/>
      <c r="Y68" s="865"/>
    </row>
    <row r="69" spans="1:25" ht="15" customHeight="1" x14ac:dyDescent="0.25">
      <c r="A69" s="399" t="s">
        <v>118</v>
      </c>
      <c r="B69" s="355" t="s">
        <v>40</v>
      </c>
      <c r="C69" s="808">
        <v>1</v>
      </c>
      <c r="D69" s="841">
        <f>SUM(C69)*100/(G69)</f>
        <v>16.666666666666668</v>
      </c>
      <c r="E69" s="801">
        <v>5</v>
      </c>
      <c r="F69" s="1566">
        <f>SUM(E69)*100/(G69)</f>
        <v>83.333333333333329</v>
      </c>
      <c r="G69" s="400">
        <f>SUM(C69,E69)</f>
        <v>6</v>
      </c>
      <c r="K69" s="903"/>
      <c r="L69" s="903"/>
      <c r="M69" s="903"/>
      <c r="N69" s="903"/>
      <c r="O69" s="903"/>
      <c r="P69" s="903"/>
      <c r="Q69" s="865"/>
      <c r="R69" s="865"/>
      <c r="S69" s="865"/>
      <c r="T69" s="865"/>
      <c r="U69" s="865"/>
      <c r="V69" s="865"/>
      <c r="W69" s="865"/>
      <c r="X69" s="865"/>
      <c r="Y69" s="865"/>
    </row>
    <row r="70" spans="1:25" x14ac:dyDescent="0.25">
      <c r="A70" s="399" t="s">
        <v>185</v>
      </c>
      <c r="B70" s="355" t="s">
        <v>40</v>
      </c>
      <c r="C70" s="808">
        <v>24</v>
      </c>
      <c r="D70" s="841">
        <f>SUM(C70)*100/(G70)</f>
        <v>70.588235294117652</v>
      </c>
      <c r="E70" s="801">
        <v>10</v>
      </c>
      <c r="F70" s="1566">
        <f>SUM(E70)*100/(G70)</f>
        <v>29.411764705882351</v>
      </c>
      <c r="G70" s="400">
        <f>SUM(C70,E70)</f>
        <v>34</v>
      </c>
      <c r="K70" s="903"/>
      <c r="L70" s="1568" t="s">
        <v>18</v>
      </c>
      <c r="M70" s="1568" t="s">
        <v>19</v>
      </c>
      <c r="N70" s="903"/>
      <c r="O70" s="903"/>
      <c r="P70" s="903"/>
      <c r="Q70" s="865"/>
      <c r="R70" s="865"/>
      <c r="S70" s="865"/>
      <c r="T70" s="865"/>
      <c r="U70" s="865"/>
      <c r="V70" s="865"/>
      <c r="W70" s="865"/>
      <c r="X70" s="865"/>
      <c r="Y70" s="865"/>
    </row>
    <row r="71" spans="1:25" ht="15" customHeight="1" x14ac:dyDescent="0.25">
      <c r="A71" s="399" t="s">
        <v>155</v>
      </c>
      <c r="B71" s="355" t="s">
        <v>40</v>
      </c>
      <c r="C71" s="808">
        <v>2</v>
      </c>
      <c r="D71" s="841">
        <f>SUM(C71)*100/(G71)</f>
        <v>50</v>
      </c>
      <c r="E71" s="801">
        <v>2</v>
      </c>
      <c r="F71" s="1566">
        <f>SUM(E71)*100/(G71)</f>
        <v>50</v>
      </c>
      <c r="G71" s="400">
        <f>SUM(C71,E71)</f>
        <v>4</v>
      </c>
      <c r="K71" s="903"/>
      <c r="L71" s="1569">
        <f>D93</f>
        <v>65.519877675840974</v>
      </c>
      <c r="M71" s="1569">
        <f>F93</f>
        <v>34.480122324159019</v>
      </c>
      <c r="N71" s="903"/>
      <c r="O71" s="903"/>
      <c r="P71" s="903"/>
      <c r="Q71" s="865"/>
      <c r="R71" s="865"/>
      <c r="S71" s="865"/>
      <c r="T71" s="865"/>
      <c r="U71" s="865"/>
      <c r="V71" s="865"/>
      <c r="W71" s="865"/>
      <c r="X71" s="865"/>
      <c r="Y71" s="865"/>
    </row>
    <row r="72" spans="1:25" ht="15" customHeight="1" x14ac:dyDescent="0.25">
      <c r="A72" s="399" t="s">
        <v>130</v>
      </c>
      <c r="B72" s="355" t="s">
        <v>40</v>
      </c>
      <c r="C72" s="808">
        <v>1</v>
      </c>
      <c r="D72" s="841">
        <f t="shared" si="24"/>
        <v>50</v>
      </c>
      <c r="E72" s="801">
        <v>1</v>
      </c>
      <c r="F72" s="1566">
        <f t="shared" si="25"/>
        <v>50</v>
      </c>
      <c r="G72" s="400">
        <f t="shared" si="22"/>
        <v>2</v>
      </c>
      <c r="K72" s="903"/>
      <c r="L72" s="1569">
        <f>D94</f>
        <v>0</v>
      </c>
      <c r="M72" s="1569">
        <f>F94</f>
        <v>0</v>
      </c>
      <c r="N72" s="903"/>
      <c r="O72" s="903"/>
      <c r="P72" s="903"/>
      <c r="Q72" s="865"/>
      <c r="R72" s="865"/>
      <c r="S72" s="865"/>
      <c r="T72" s="865"/>
      <c r="U72" s="865"/>
      <c r="V72" s="865"/>
      <c r="W72" s="865"/>
      <c r="X72" s="865"/>
      <c r="Y72" s="865"/>
    </row>
    <row r="73" spans="1:25" ht="15" customHeight="1" x14ac:dyDescent="0.25">
      <c r="A73" s="474" t="s">
        <v>27</v>
      </c>
      <c r="B73" s="475"/>
      <c r="C73" s="899">
        <f>SUM(C51:C72)</f>
        <v>48</v>
      </c>
      <c r="D73" s="1567">
        <f t="shared" ref="D73:D93" si="28">SUM(C73)*100/(G73)</f>
        <v>60.759493670886073</v>
      </c>
      <c r="E73" s="900">
        <f>SUM(E51:E72)</f>
        <v>31</v>
      </c>
      <c r="F73" s="1565">
        <f t="shared" ref="F73:F93" si="29">SUM(E73)*100/(G73)</f>
        <v>39.240506329113927</v>
      </c>
      <c r="G73" s="746">
        <f>SUM(G51:G72)</f>
        <v>79</v>
      </c>
      <c r="K73" s="903"/>
      <c r="L73" s="1569"/>
      <c r="M73" s="1569"/>
      <c r="N73" s="903"/>
      <c r="O73" s="903"/>
      <c r="P73" s="903"/>
      <c r="Q73" s="865"/>
      <c r="R73" s="865"/>
      <c r="S73" s="865"/>
      <c r="T73" s="865"/>
      <c r="U73" s="865"/>
      <c r="V73" s="865"/>
      <c r="W73" s="865"/>
      <c r="X73" s="865"/>
      <c r="Y73" s="865"/>
    </row>
    <row r="74" spans="1:25" ht="15" customHeight="1" x14ac:dyDescent="0.25">
      <c r="A74" s="399" t="s">
        <v>28</v>
      </c>
      <c r="B74" s="355" t="s">
        <v>40</v>
      </c>
      <c r="C74" s="808">
        <v>7</v>
      </c>
      <c r="D74" s="841">
        <f t="shared" si="28"/>
        <v>100</v>
      </c>
      <c r="E74" s="801">
        <v>0</v>
      </c>
      <c r="F74" s="1566">
        <f t="shared" si="29"/>
        <v>0</v>
      </c>
      <c r="G74" s="400">
        <f t="shared" ref="G74:G91" si="30">SUM(C74,E74)</f>
        <v>7</v>
      </c>
      <c r="K74" s="903"/>
      <c r="L74" s="1569"/>
      <c r="M74" s="1569"/>
      <c r="N74" s="903"/>
      <c r="O74" s="903"/>
      <c r="P74" s="903"/>
      <c r="Q74" s="865"/>
      <c r="R74" s="865"/>
      <c r="S74" s="865"/>
      <c r="T74" s="865"/>
      <c r="U74" s="865"/>
      <c r="V74" s="865"/>
      <c r="W74" s="865"/>
      <c r="X74" s="865"/>
      <c r="Y74" s="865"/>
    </row>
    <row r="75" spans="1:25" ht="15" customHeight="1" x14ac:dyDescent="0.25">
      <c r="A75" s="399" t="s">
        <v>28</v>
      </c>
      <c r="B75" s="355" t="s">
        <v>41</v>
      </c>
      <c r="C75" s="808">
        <v>1</v>
      </c>
      <c r="D75" s="841">
        <f t="shared" ref="D75:D83" si="31">SUM(C75)*100/(G75)</f>
        <v>100</v>
      </c>
      <c r="E75" s="801">
        <v>0</v>
      </c>
      <c r="F75" s="1566">
        <f t="shared" ref="F75:F83" si="32">SUM(E75)*100/(G75)</f>
        <v>0</v>
      </c>
      <c r="G75" s="400">
        <f t="shared" si="30"/>
        <v>1</v>
      </c>
      <c r="K75" s="903"/>
      <c r="L75" s="1569"/>
      <c r="M75" s="1569"/>
      <c r="N75" s="903"/>
      <c r="O75" s="903"/>
      <c r="P75" s="903"/>
      <c r="Q75" s="865"/>
      <c r="R75" s="865"/>
      <c r="S75" s="865"/>
      <c r="T75" s="865"/>
      <c r="U75" s="865"/>
      <c r="V75" s="865"/>
      <c r="W75" s="865"/>
      <c r="X75" s="865"/>
      <c r="Y75" s="865"/>
    </row>
    <row r="76" spans="1:25" ht="15" customHeight="1" x14ac:dyDescent="0.25">
      <c r="A76" s="399" t="s">
        <v>149</v>
      </c>
      <c r="B76" s="355" t="s">
        <v>40</v>
      </c>
      <c r="C76" s="808">
        <v>0</v>
      </c>
      <c r="D76" s="841">
        <f t="shared" si="31"/>
        <v>0</v>
      </c>
      <c r="E76" s="801">
        <v>2</v>
      </c>
      <c r="F76" s="1566">
        <f t="shared" si="32"/>
        <v>100</v>
      </c>
      <c r="G76" s="400">
        <f t="shared" si="30"/>
        <v>2</v>
      </c>
      <c r="K76" s="903"/>
      <c r="L76" s="1569"/>
      <c r="M76" s="1569"/>
      <c r="N76" s="903"/>
      <c r="O76" s="903"/>
      <c r="P76" s="903"/>
      <c r="Q76" s="865"/>
      <c r="R76" s="865"/>
      <c r="S76" s="865"/>
      <c r="T76" s="865"/>
      <c r="U76" s="865"/>
      <c r="V76" s="865"/>
      <c r="W76" s="865"/>
      <c r="X76" s="865"/>
      <c r="Y76" s="865"/>
    </row>
    <row r="77" spans="1:25" ht="15" customHeight="1" x14ac:dyDescent="0.25">
      <c r="A77" s="399" t="s">
        <v>142</v>
      </c>
      <c r="B77" s="355" t="s">
        <v>40</v>
      </c>
      <c r="C77" s="808">
        <v>3</v>
      </c>
      <c r="D77" s="841">
        <f t="shared" si="31"/>
        <v>37.5</v>
      </c>
      <c r="E77" s="801">
        <v>5</v>
      </c>
      <c r="F77" s="1566">
        <f t="shared" si="32"/>
        <v>62.5</v>
      </c>
      <c r="G77" s="400">
        <f>SUM(C77,E77)</f>
        <v>8</v>
      </c>
      <c r="K77" s="903"/>
      <c r="L77" s="1569"/>
      <c r="M77" s="1569"/>
      <c r="N77" s="903"/>
      <c r="O77" s="903"/>
      <c r="P77" s="903"/>
      <c r="Q77" s="865"/>
      <c r="R77" s="865"/>
      <c r="S77" s="865"/>
      <c r="T77" s="865"/>
      <c r="U77" s="865"/>
      <c r="V77" s="865"/>
      <c r="W77" s="865"/>
      <c r="X77" s="865"/>
      <c r="Y77" s="865"/>
    </row>
    <row r="78" spans="1:25" ht="15" customHeight="1" x14ac:dyDescent="0.25">
      <c r="A78" s="399" t="s">
        <v>196</v>
      </c>
      <c r="B78" s="355" t="s">
        <v>41</v>
      </c>
      <c r="C78" s="808">
        <v>0</v>
      </c>
      <c r="D78" s="841">
        <f t="shared" si="31"/>
        <v>0</v>
      </c>
      <c r="E78" s="801">
        <v>2</v>
      </c>
      <c r="F78" s="1566">
        <f t="shared" si="32"/>
        <v>100</v>
      </c>
      <c r="G78" s="400">
        <f>SUM(C78,E78)</f>
        <v>2</v>
      </c>
      <c r="K78" s="903"/>
      <c r="L78" s="1569"/>
      <c r="M78" s="1569"/>
      <c r="N78" s="903"/>
      <c r="O78" s="903"/>
      <c r="P78" s="903"/>
      <c r="Q78" s="865"/>
      <c r="R78" s="865"/>
      <c r="S78" s="865"/>
      <c r="T78" s="865"/>
      <c r="U78" s="865"/>
      <c r="V78" s="865"/>
      <c r="W78" s="865"/>
      <c r="X78" s="865"/>
      <c r="Y78" s="865"/>
    </row>
    <row r="79" spans="1:25" ht="15" customHeight="1" x14ac:dyDescent="0.25">
      <c r="A79" s="399" t="s">
        <v>205</v>
      </c>
      <c r="B79" s="355" t="s">
        <v>41</v>
      </c>
      <c r="C79" s="808">
        <v>0</v>
      </c>
      <c r="D79" s="841">
        <f t="shared" si="31"/>
        <v>0</v>
      </c>
      <c r="E79" s="801">
        <v>2</v>
      </c>
      <c r="F79" s="1566">
        <f t="shared" si="32"/>
        <v>100</v>
      </c>
      <c r="G79" s="400">
        <f>SUM(C79,E79)</f>
        <v>2</v>
      </c>
      <c r="K79" s="527"/>
      <c r="L79" s="797"/>
      <c r="M79" s="797"/>
      <c r="N79" s="527"/>
      <c r="O79" s="527"/>
      <c r="P79" s="527"/>
    </row>
    <row r="80" spans="1:25" ht="15" customHeight="1" x14ac:dyDescent="0.25">
      <c r="A80" s="399" t="s">
        <v>348</v>
      </c>
      <c r="B80" s="355" t="s">
        <v>41</v>
      </c>
      <c r="C80" s="808">
        <v>1</v>
      </c>
      <c r="D80" s="841">
        <f t="shared" si="31"/>
        <v>33.333333333333336</v>
      </c>
      <c r="E80" s="801">
        <v>2</v>
      </c>
      <c r="F80" s="1566">
        <f t="shared" si="32"/>
        <v>66.666666666666671</v>
      </c>
      <c r="G80" s="400">
        <f>SUM(C80,E80)</f>
        <v>3</v>
      </c>
      <c r="K80" s="527"/>
      <c r="L80" s="797"/>
      <c r="M80" s="797"/>
      <c r="N80" s="527"/>
      <c r="O80" s="527"/>
      <c r="P80" s="527"/>
    </row>
    <row r="81" spans="1:16" ht="15" customHeight="1" x14ac:dyDescent="0.25">
      <c r="A81" s="399" t="s">
        <v>349</v>
      </c>
      <c r="B81" s="355" t="s">
        <v>41</v>
      </c>
      <c r="C81" s="808">
        <v>0</v>
      </c>
      <c r="D81" s="841">
        <f t="shared" si="31"/>
        <v>0</v>
      </c>
      <c r="E81" s="801">
        <v>3</v>
      </c>
      <c r="F81" s="1566">
        <f t="shared" si="32"/>
        <v>100</v>
      </c>
      <c r="G81" s="400">
        <f>SUM(C81,E81)</f>
        <v>3</v>
      </c>
      <c r="K81" s="527"/>
      <c r="L81" s="797"/>
      <c r="M81" s="797"/>
      <c r="N81" s="527"/>
      <c r="O81" s="527"/>
      <c r="P81" s="527"/>
    </row>
    <row r="82" spans="1:16" ht="15" customHeight="1" x14ac:dyDescent="0.25">
      <c r="A82" s="399" t="s">
        <v>94</v>
      </c>
      <c r="B82" s="355" t="s">
        <v>40</v>
      </c>
      <c r="C82" s="808">
        <v>332</v>
      </c>
      <c r="D82" s="841">
        <f t="shared" si="31"/>
        <v>65.742574257425744</v>
      </c>
      <c r="E82" s="801">
        <v>173</v>
      </c>
      <c r="F82" s="1566">
        <f t="shared" si="32"/>
        <v>34.257425742574256</v>
      </c>
      <c r="G82" s="400">
        <f t="shared" si="30"/>
        <v>505</v>
      </c>
      <c r="K82" s="527"/>
      <c r="L82" s="797"/>
      <c r="M82" s="797"/>
      <c r="N82" s="527"/>
      <c r="O82" s="527"/>
      <c r="P82" s="527"/>
    </row>
    <row r="83" spans="1:16" ht="15" customHeight="1" x14ac:dyDescent="0.25">
      <c r="A83" s="409" t="s">
        <v>131</v>
      </c>
      <c r="B83" s="348" t="s">
        <v>41</v>
      </c>
      <c r="C83" s="808">
        <v>80</v>
      </c>
      <c r="D83" s="841">
        <f t="shared" si="31"/>
        <v>70.796460176991147</v>
      </c>
      <c r="E83" s="801">
        <v>33</v>
      </c>
      <c r="F83" s="1566">
        <f t="shared" si="32"/>
        <v>29.20353982300885</v>
      </c>
      <c r="G83" s="400">
        <f t="shared" si="30"/>
        <v>113</v>
      </c>
      <c r="K83" s="527"/>
      <c r="L83" s="797"/>
      <c r="M83" s="797"/>
      <c r="N83" s="527"/>
      <c r="O83" s="527"/>
      <c r="P83" s="527"/>
    </row>
    <row r="84" spans="1:16" ht="15" customHeight="1" x14ac:dyDescent="0.25">
      <c r="A84" s="409" t="s">
        <v>6</v>
      </c>
      <c r="B84" s="348" t="s">
        <v>40</v>
      </c>
      <c r="C84" s="808">
        <v>16</v>
      </c>
      <c r="D84" s="841">
        <f t="shared" si="28"/>
        <v>84.21052631578948</v>
      </c>
      <c r="E84" s="801">
        <v>3</v>
      </c>
      <c r="F84" s="1566">
        <f t="shared" si="29"/>
        <v>15.789473684210526</v>
      </c>
      <c r="G84" s="400">
        <f t="shared" si="30"/>
        <v>19</v>
      </c>
    </row>
    <row r="85" spans="1:16" ht="15" customHeight="1" x14ac:dyDescent="0.25">
      <c r="A85" s="409" t="s">
        <v>25</v>
      </c>
      <c r="B85" s="348" t="s">
        <v>40</v>
      </c>
      <c r="C85" s="808">
        <v>51</v>
      </c>
      <c r="D85" s="841">
        <f>SUM(C85)*100/(G85)</f>
        <v>75</v>
      </c>
      <c r="E85" s="801">
        <v>17</v>
      </c>
      <c r="F85" s="1566">
        <f>SUM(E85)*100/(G85)</f>
        <v>25</v>
      </c>
      <c r="G85" s="400">
        <f t="shared" si="30"/>
        <v>68</v>
      </c>
    </row>
    <row r="86" spans="1:16" ht="15" customHeight="1" x14ac:dyDescent="0.25">
      <c r="A86" s="409" t="s">
        <v>153</v>
      </c>
      <c r="B86" s="348" t="s">
        <v>41</v>
      </c>
      <c r="C86" s="808">
        <v>110</v>
      </c>
      <c r="D86" s="841">
        <f>SUM(C86)*100/(G86)</f>
        <v>55</v>
      </c>
      <c r="E86" s="801">
        <v>90</v>
      </c>
      <c r="F86" s="1566">
        <f>SUM(E86)*100/(G86)</f>
        <v>45</v>
      </c>
      <c r="G86" s="400">
        <f t="shared" si="30"/>
        <v>200</v>
      </c>
    </row>
    <row r="87" spans="1:16" ht="15" customHeight="1" x14ac:dyDescent="0.25">
      <c r="A87" s="409" t="s">
        <v>107</v>
      </c>
      <c r="B87" s="348" t="s">
        <v>40</v>
      </c>
      <c r="C87" s="808">
        <v>0</v>
      </c>
      <c r="D87" s="841">
        <f>SUM(C87)*100/(G87)</f>
        <v>0</v>
      </c>
      <c r="E87" s="801">
        <v>2</v>
      </c>
      <c r="F87" s="1566">
        <f>SUM(E87)*100/(G87)</f>
        <v>100</v>
      </c>
      <c r="G87" s="400">
        <f t="shared" si="30"/>
        <v>2</v>
      </c>
    </row>
    <row r="88" spans="1:16" ht="15" customHeight="1" x14ac:dyDescent="0.25">
      <c r="A88" s="409" t="s">
        <v>4</v>
      </c>
      <c r="B88" s="348" t="s">
        <v>40</v>
      </c>
      <c r="C88" s="808">
        <v>3</v>
      </c>
      <c r="D88" s="841">
        <f t="shared" ref="D88" si="33">SUM(C88)*100/(G88)</f>
        <v>100</v>
      </c>
      <c r="E88" s="801">
        <v>0</v>
      </c>
      <c r="F88" s="1566">
        <f t="shared" ref="F88" si="34">SUM(E88)*100/(G88)</f>
        <v>0</v>
      </c>
      <c r="G88" s="400">
        <f t="shared" si="30"/>
        <v>3</v>
      </c>
    </row>
    <row r="89" spans="1:16" ht="15" customHeight="1" x14ac:dyDescent="0.25">
      <c r="A89" s="409" t="s">
        <v>352</v>
      </c>
      <c r="B89" s="348" t="s">
        <v>41</v>
      </c>
      <c r="C89" s="808">
        <v>6</v>
      </c>
      <c r="D89" s="841">
        <f>SUM(C89)*100/(G89)</f>
        <v>66.666666666666671</v>
      </c>
      <c r="E89" s="801">
        <v>3</v>
      </c>
      <c r="F89" s="1566">
        <f>SUM(E89)*100/(G89)</f>
        <v>33.333333333333336</v>
      </c>
      <c r="G89" s="400">
        <f t="shared" si="30"/>
        <v>9</v>
      </c>
    </row>
    <row r="90" spans="1:16" ht="15" customHeight="1" x14ac:dyDescent="0.25">
      <c r="A90" s="409" t="s">
        <v>353</v>
      </c>
      <c r="B90" s="348" t="s">
        <v>41</v>
      </c>
      <c r="C90" s="808">
        <v>1</v>
      </c>
      <c r="D90" s="841">
        <f>SUM(C90)*100/(G90)</f>
        <v>50</v>
      </c>
      <c r="E90" s="801">
        <v>1</v>
      </c>
      <c r="F90" s="1566">
        <f>SUM(E90)*100/(G90)</f>
        <v>50</v>
      </c>
      <c r="G90" s="400">
        <f t="shared" si="30"/>
        <v>2</v>
      </c>
    </row>
    <row r="91" spans="1:16" ht="15" customHeight="1" x14ac:dyDescent="0.25">
      <c r="A91" s="402" t="s">
        <v>171</v>
      </c>
      <c r="B91" s="348" t="s">
        <v>40</v>
      </c>
      <c r="C91" s="877">
        <v>4</v>
      </c>
      <c r="D91" s="841">
        <f t="shared" si="28"/>
        <v>80</v>
      </c>
      <c r="E91" s="803">
        <v>1</v>
      </c>
      <c r="F91" s="1566">
        <f t="shared" si="29"/>
        <v>20</v>
      </c>
      <c r="G91" s="400">
        <f t="shared" si="30"/>
        <v>5</v>
      </c>
    </row>
    <row r="92" spans="1:16" ht="15" customHeight="1" thickBot="1" x14ac:dyDescent="0.3">
      <c r="A92" s="904" t="s">
        <v>22</v>
      </c>
      <c r="B92" s="905"/>
      <c r="C92" s="906">
        <f>SUM(C74:C91)</f>
        <v>615</v>
      </c>
      <c r="D92" s="1570">
        <f t="shared" si="28"/>
        <v>64.465408805031444</v>
      </c>
      <c r="E92" s="907">
        <f>SUM(E74:E91)</f>
        <v>339</v>
      </c>
      <c r="F92" s="1571">
        <f t="shared" si="29"/>
        <v>35.534591194968556</v>
      </c>
      <c r="G92" s="848">
        <f>SUM(G74:G91)</f>
        <v>954</v>
      </c>
    </row>
    <row r="93" spans="1:16" s="527" customFormat="1" ht="15" customHeight="1" thickBot="1" x14ac:dyDescent="0.3">
      <c r="A93" s="516" t="s">
        <v>21</v>
      </c>
      <c r="B93" s="517"/>
      <c r="C93" s="871">
        <f>SUM(C50,C28,C73,C92)</f>
        <v>857</v>
      </c>
      <c r="D93" s="850">
        <f t="shared" si="28"/>
        <v>65.519877675840974</v>
      </c>
      <c r="E93" s="910">
        <f xml:space="preserve"> G93-C93</f>
        <v>451</v>
      </c>
      <c r="F93" s="911">
        <f t="shared" si="29"/>
        <v>34.480122324159019</v>
      </c>
      <c r="G93" s="873">
        <f>SUM(G50,G28,G73,G92)</f>
        <v>1308</v>
      </c>
    </row>
    <row r="94" spans="1:16" s="527" customFormat="1" x14ac:dyDescent="0.25">
      <c r="B94" s="373"/>
      <c r="C94" s="373"/>
      <c r="D94" s="373"/>
      <c r="E94" s="373"/>
      <c r="F94" s="373"/>
      <c r="G94" s="373"/>
    </row>
    <row r="95" spans="1:16" s="527" customFormat="1" x14ac:dyDescent="0.25">
      <c r="A95" s="527" t="s">
        <v>718</v>
      </c>
    </row>
    <row r="96" spans="1:16" s="527" customFormat="1" x14ac:dyDescent="0.25">
      <c r="A96" s="527" t="s">
        <v>719</v>
      </c>
    </row>
    <row r="97" spans="1:7" s="527" customFormat="1" x14ac:dyDescent="0.25">
      <c r="A97" s="527" t="s">
        <v>720</v>
      </c>
    </row>
    <row r="98" spans="1:7" s="527" customFormat="1" x14ac:dyDescent="0.25">
      <c r="A98" s="901"/>
    </row>
    <row r="99" spans="1:7" s="527" customFormat="1" x14ac:dyDescent="0.25">
      <c r="A99" s="527" t="s">
        <v>721</v>
      </c>
    </row>
    <row r="100" spans="1:7" x14ac:dyDescent="0.25">
      <c r="A100" s="527" t="s">
        <v>722</v>
      </c>
      <c r="B100" s="527"/>
      <c r="C100" s="527"/>
      <c r="D100" s="527"/>
      <c r="E100" s="527"/>
      <c r="F100" s="527"/>
      <c r="G100" s="527"/>
    </row>
    <row r="101" spans="1:7" x14ac:dyDescent="0.25">
      <c r="A101" s="527" t="s">
        <v>723</v>
      </c>
      <c r="B101" s="527"/>
      <c r="C101" s="527"/>
      <c r="D101" s="527"/>
      <c r="E101" s="527"/>
      <c r="F101" s="527"/>
      <c r="G101" s="527"/>
    </row>
    <row r="102" spans="1:7" ht="14.4" thickBot="1" x14ac:dyDescent="0.3">
      <c r="A102" s="527"/>
    </row>
    <row r="103" spans="1:7" x14ac:dyDescent="0.25">
      <c r="A103" s="1572" t="s">
        <v>724</v>
      </c>
      <c r="B103" s="1573"/>
    </row>
    <row r="104" spans="1:7" ht="14.4" thickBot="1" x14ac:dyDescent="0.3">
      <c r="A104" s="1574" t="s">
        <v>725</v>
      </c>
      <c r="B104" s="1575"/>
    </row>
    <row r="105" spans="1:7" x14ac:dyDescent="0.25">
      <c r="A105" s="819" t="s">
        <v>726</v>
      </c>
    </row>
    <row r="106" spans="1:7" x14ac:dyDescent="0.25">
      <c r="A106" s="527"/>
    </row>
    <row r="107" spans="1:7" x14ac:dyDescent="0.25">
      <c r="A107" s="527"/>
    </row>
    <row r="108" spans="1:7" x14ac:dyDescent="0.25">
      <c r="A108" s="300" t="s">
        <v>29</v>
      </c>
    </row>
  </sheetData>
  <pageMargins left="0.78740157480314965" right="0.78740157480314965" top="0.98425196850393704" bottom="0.98425196850393704" header="0.51181102362204722" footer="0.51181102362204722"/>
  <pageSetup paperSize="9" scale="42" orientation="portrait" horizontalDpi="4294967295" verticalDpi="4294967295" r:id="rId1"/>
  <headerFooter alignWithMargins="0">
    <oddHeader>&amp;LFachhochschule Südwestfalen
- Der Kanzler -&amp;RIserlohn, 01.12.2023
SG 2.1</oddHeader>
    <oddFooter>&amp;R&amp;A</oddFooter>
  </headerFooter>
  <colBreaks count="1" manualBreakCount="1">
    <brk id="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40"/>
  <sheetViews>
    <sheetView zoomScaleNormal="100" zoomScaleSheetLayoutView="40" workbookViewId="0">
      <selection activeCell="A6" sqref="A6"/>
    </sheetView>
  </sheetViews>
  <sheetFormatPr baseColWidth="10" defaultColWidth="11.44140625" defaultRowHeight="13.8" x14ac:dyDescent="0.25"/>
  <cols>
    <col min="1" max="1" width="50.5546875" style="373" customWidth="1"/>
    <col min="2" max="2" width="9.44140625" style="373" customWidth="1"/>
    <col min="3" max="3" width="15.33203125" style="373" customWidth="1"/>
    <col min="4" max="4" width="17.44140625" style="373" customWidth="1"/>
    <col min="5" max="5" width="15.6640625" style="373" customWidth="1"/>
    <col min="6" max="6" width="18.5546875" style="373" customWidth="1"/>
    <col min="7" max="7" width="15.6640625" style="373" customWidth="1"/>
    <col min="8" max="8" width="6.6640625" style="373" hidden="1" customWidth="1"/>
    <col min="9" max="11" width="11.44140625" style="373"/>
    <col min="12" max="12" width="17.6640625" style="373" customWidth="1"/>
    <col min="13" max="13" width="22.6640625" style="373" customWidth="1"/>
    <col min="14" max="16384" width="11.44140625" style="373"/>
  </cols>
  <sheetData>
    <row r="4" spans="1:13" s="795" customFormat="1" x14ac:dyDescent="0.25">
      <c r="A4" s="1422" t="s">
        <v>727</v>
      </c>
      <c r="B4" s="1422"/>
      <c r="C4" s="725"/>
      <c r="D4" s="725"/>
      <c r="E4" s="522"/>
      <c r="F4" s="522"/>
      <c r="G4" s="522"/>
      <c r="H4" s="522"/>
    </row>
    <row r="5" spans="1:13" s="795" customFormat="1" x14ac:dyDescent="0.25">
      <c r="A5" s="1422" t="s">
        <v>792</v>
      </c>
      <c r="B5" s="1422"/>
      <c r="C5" s="725"/>
      <c r="D5" s="725"/>
      <c r="E5" s="522"/>
      <c r="F5" s="522"/>
      <c r="G5" s="522"/>
      <c r="H5" s="522"/>
    </row>
    <row r="6" spans="1:13" s="795" customFormat="1" x14ac:dyDescent="0.25">
      <c r="A6" s="307" t="s">
        <v>496</v>
      </c>
      <c r="B6" s="307"/>
      <c r="C6" s="522"/>
      <c r="D6" s="522"/>
      <c r="E6" s="522"/>
      <c r="F6" s="522"/>
      <c r="G6" s="522"/>
      <c r="H6" s="522"/>
    </row>
    <row r="7" spans="1:13" s="795" customFormat="1" x14ac:dyDescent="0.25">
      <c r="A7" s="307"/>
      <c r="B7" s="307"/>
      <c r="C7" s="522"/>
      <c r="D7" s="522"/>
      <c r="E7" s="522"/>
      <c r="F7" s="522"/>
      <c r="G7" s="522"/>
      <c r="H7" s="522"/>
    </row>
    <row r="8" spans="1:13" s="795" customFormat="1" x14ac:dyDescent="0.25">
      <c r="A8" s="307"/>
      <c r="B8" s="307"/>
      <c r="C8" s="522"/>
      <c r="D8" s="522"/>
      <c r="E8" s="522"/>
      <c r="F8" s="522"/>
      <c r="G8" s="522"/>
      <c r="H8" s="522"/>
    </row>
    <row r="9" spans="1:13" s="795" customFormat="1" x14ac:dyDescent="0.25">
      <c r="A9" s="307"/>
      <c r="B9" s="307"/>
      <c r="C9" s="522"/>
      <c r="D9" s="522"/>
      <c r="E9" s="522"/>
      <c r="F9" s="522"/>
      <c r="G9" s="522"/>
      <c r="H9" s="522"/>
    </row>
    <row r="10" spans="1:13" s="795" customFormat="1" ht="14.4" thickBot="1" x14ac:dyDescent="0.3">
      <c r="A10" s="522"/>
      <c r="B10" s="522"/>
      <c r="C10" s="522"/>
      <c r="D10" s="522"/>
      <c r="E10" s="522"/>
      <c r="F10" s="522"/>
      <c r="G10" s="522"/>
      <c r="H10" s="522"/>
    </row>
    <row r="11" spans="1:13" x14ac:dyDescent="0.25">
      <c r="A11" s="1576" t="s">
        <v>2</v>
      </c>
      <c r="B11" s="832"/>
      <c r="C11" s="727" t="s">
        <v>728</v>
      </c>
      <c r="D11" s="733"/>
      <c r="E11" s="727" t="s">
        <v>19</v>
      </c>
      <c r="F11" s="733"/>
      <c r="G11" s="833" t="s">
        <v>20</v>
      </c>
    </row>
    <row r="12" spans="1:13" ht="14.4" thickBot="1" x14ac:dyDescent="0.3">
      <c r="A12" s="1465"/>
      <c r="B12" s="1462"/>
      <c r="C12" s="735" t="s">
        <v>15</v>
      </c>
      <c r="D12" s="736" t="s">
        <v>16</v>
      </c>
      <c r="E12" s="735" t="s">
        <v>15</v>
      </c>
      <c r="F12" s="736" t="s">
        <v>16</v>
      </c>
      <c r="G12" s="834" t="s">
        <v>17</v>
      </c>
    </row>
    <row r="13" spans="1:13" x14ac:dyDescent="0.25">
      <c r="A13" s="472" t="s">
        <v>30</v>
      </c>
      <c r="B13" s="836" t="s">
        <v>40</v>
      </c>
      <c r="C13" s="801">
        <v>0</v>
      </c>
      <c r="D13" s="841">
        <f t="shared" ref="D13:D16" si="0">SUM(C13)*100/(G13)</f>
        <v>0</v>
      </c>
      <c r="E13" s="915">
        <v>1</v>
      </c>
      <c r="F13" s="916">
        <f t="shared" ref="F13:F16" si="1">SUM(E13)*100/(G13)</f>
        <v>100</v>
      </c>
      <c r="G13" s="1577">
        <f t="shared" ref="G13:G21" si="2">SUM(C13,E13)</f>
        <v>1</v>
      </c>
      <c r="L13" s="523"/>
      <c r="M13" s="523"/>
    </row>
    <row r="14" spans="1:13" x14ac:dyDescent="0.25">
      <c r="A14" s="1578" t="s">
        <v>34</v>
      </c>
      <c r="B14" s="475"/>
      <c r="C14" s="917">
        <f>SUM(C13:C13)</f>
        <v>0</v>
      </c>
      <c r="D14" s="1564">
        <f t="shared" si="0"/>
        <v>0</v>
      </c>
      <c r="E14" s="823">
        <f>SUM(E13:E13)</f>
        <v>1</v>
      </c>
      <c r="F14" s="1579">
        <f t="shared" si="1"/>
        <v>100</v>
      </c>
      <c r="G14" s="779">
        <f>SUM(C14,E14)</f>
        <v>1</v>
      </c>
    </row>
    <row r="15" spans="1:13" ht="14.25" customHeight="1" x14ac:dyDescent="0.25">
      <c r="A15" s="1464" t="s">
        <v>358</v>
      </c>
      <c r="B15" s="836" t="s">
        <v>40</v>
      </c>
      <c r="C15" s="801">
        <v>1</v>
      </c>
      <c r="D15" s="841">
        <f t="shared" ref="D15" si="3">SUM(C15)*100/(G15)</f>
        <v>100</v>
      </c>
      <c r="E15" s="915">
        <v>0</v>
      </c>
      <c r="F15" s="916">
        <f t="shared" ref="F15" si="4">SUM(E15)*100/(G15)</f>
        <v>0</v>
      </c>
      <c r="G15" s="1577">
        <f t="shared" ref="G15" si="5">SUM(C15,E15)</f>
        <v>1</v>
      </c>
    </row>
    <row r="16" spans="1:13" ht="14.25" customHeight="1" x14ac:dyDescent="0.25">
      <c r="A16" s="1578" t="s">
        <v>23</v>
      </c>
      <c r="B16" s="475"/>
      <c r="C16" s="917">
        <f>SUM(C15:C15)</f>
        <v>1</v>
      </c>
      <c r="D16" s="1564">
        <f t="shared" si="0"/>
        <v>100</v>
      </c>
      <c r="E16" s="823">
        <f>SUM(E15:E15)</f>
        <v>0</v>
      </c>
      <c r="F16" s="1579">
        <f t="shared" si="1"/>
        <v>0</v>
      </c>
      <c r="G16" s="779">
        <f>SUM(C16,E16)</f>
        <v>1</v>
      </c>
    </row>
    <row r="17" spans="1:13" x14ac:dyDescent="0.25">
      <c r="A17" s="1578" t="s">
        <v>27</v>
      </c>
      <c r="B17" s="475"/>
      <c r="C17" s="1580">
        <v>0</v>
      </c>
      <c r="D17" s="1579">
        <v>0</v>
      </c>
      <c r="E17" s="906">
        <v>0</v>
      </c>
      <c r="F17" s="1579">
        <v>0</v>
      </c>
      <c r="G17" s="906">
        <v>0</v>
      </c>
      <c r="L17" s="528"/>
      <c r="M17" s="523"/>
    </row>
    <row r="18" spans="1:13" x14ac:dyDescent="0.25">
      <c r="A18" s="399" t="s">
        <v>94</v>
      </c>
      <c r="B18" s="348" t="s">
        <v>40</v>
      </c>
      <c r="C18" s="801">
        <v>8</v>
      </c>
      <c r="D18" s="841">
        <f t="shared" ref="D18:D20" si="6">SUM(C18)*100/(G18)</f>
        <v>42.10526315789474</v>
      </c>
      <c r="E18" s="915">
        <v>11</v>
      </c>
      <c r="F18" s="916">
        <f t="shared" ref="F18:F20" si="7">SUM(E18)*100/(G18)</f>
        <v>57.89473684210526</v>
      </c>
      <c r="G18" s="1577">
        <f t="shared" ref="G18:G19" si="8">SUM(C18,E18)</f>
        <v>19</v>
      </c>
      <c r="L18" s="523"/>
      <c r="M18" s="523"/>
    </row>
    <row r="19" spans="1:13" x14ac:dyDescent="0.25">
      <c r="A19" s="409" t="s">
        <v>153</v>
      </c>
      <c r="B19" s="348" t="s">
        <v>41</v>
      </c>
      <c r="C19" s="801">
        <v>0</v>
      </c>
      <c r="D19" s="841">
        <f t="shared" si="6"/>
        <v>0</v>
      </c>
      <c r="E19" s="915">
        <v>1</v>
      </c>
      <c r="F19" s="916">
        <f t="shared" si="7"/>
        <v>100</v>
      </c>
      <c r="G19" s="1577">
        <f t="shared" si="8"/>
        <v>1</v>
      </c>
    </row>
    <row r="20" spans="1:13" x14ac:dyDescent="0.25">
      <c r="A20" s="1464" t="s">
        <v>729</v>
      </c>
      <c r="B20" s="348" t="s">
        <v>41</v>
      </c>
      <c r="C20" s="801">
        <v>4</v>
      </c>
      <c r="D20" s="841">
        <f t="shared" si="6"/>
        <v>100</v>
      </c>
      <c r="E20" s="915">
        <v>0</v>
      </c>
      <c r="F20" s="916">
        <f t="shared" si="7"/>
        <v>0</v>
      </c>
      <c r="G20" s="1577">
        <f t="shared" si="2"/>
        <v>4</v>
      </c>
    </row>
    <row r="21" spans="1:13" x14ac:dyDescent="0.25">
      <c r="A21" s="1464" t="s">
        <v>25</v>
      </c>
      <c r="B21" s="348" t="s">
        <v>40</v>
      </c>
      <c r="C21" s="801">
        <v>28</v>
      </c>
      <c r="D21" s="841">
        <f>SUM(C21)*100/(G21)</f>
        <v>68.292682926829272</v>
      </c>
      <c r="E21" s="915">
        <v>13</v>
      </c>
      <c r="F21" s="916">
        <f t="shared" ref="F21:F23" si="9">SUM(E21)*100/(G21)</f>
        <v>31.707317073170731</v>
      </c>
      <c r="G21" s="1577">
        <f t="shared" si="2"/>
        <v>41</v>
      </c>
    </row>
    <row r="22" spans="1:13" ht="16.2" thickBot="1" x14ac:dyDescent="0.3">
      <c r="A22" s="904" t="s">
        <v>22</v>
      </c>
      <c r="B22" s="905"/>
      <c r="C22" s="1580">
        <f>SUM(C18:C21)</f>
        <v>40</v>
      </c>
      <c r="D22" s="1581">
        <f t="shared" ref="D22" si="10">SUM(C22)*100/(G22)</f>
        <v>61.53846153846154</v>
      </c>
      <c r="E22" s="825">
        <f>SUM(E18:E21)</f>
        <v>25</v>
      </c>
      <c r="F22" s="1582">
        <f t="shared" si="9"/>
        <v>38.46153846153846</v>
      </c>
      <c r="G22" s="1583">
        <f>SUM(G18:G21)</f>
        <v>65</v>
      </c>
    </row>
    <row r="23" spans="1:13" ht="15" customHeight="1" thickBot="1" x14ac:dyDescent="0.3">
      <c r="A23" s="516" t="s">
        <v>21</v>
      </c>
      <c r="B23" s="517"/>
      <c r="C23" s="871">
        <f>SUM(C16,C14,C17,C22)</f>
        <v>41</v>
      </c>
      <c r="D23" s="1584">
        <f>SUM(C23)*100/(G23)</f>
        <v>61.194029850746269</v>
      </c>
      <c r="E23" s="871">
        <f>SUM(E16,E14,E17,E22)</f>
        <v>26</v>
      </c>
      <c r="F23" s="1584">
        <f t="shared" si="9"/>
        <v>38.805970149253731</v>
      </c>
      <c r="G23" s="871">
        <f>SUM(G16,G14,G17,G22)</f>
        <v>67</v>
      </c>
    </row>
    <row r="24" spans="1:13" ht="15" customHeight="1" x14ac:dyDescent="0.25"/>
    <row r="25" spans="1:13" ht="15" customHeight="1" x14ac:dyDescent="0.25">
      <c r="A25" s="527" t="s">
        <v>730</v>
      </c>
      <c r="B25" s="527"/>
      <c r="C25" s="527"/>
      <c r="D25" s="527"/>
      <c r="E25" s="527"/>
      <c r="F25" s="527"/>
      <c r="G25" s="527"/>
    </row>
    <row r="26" spans="1:13" s="527" customFormat="1" x14ac:dyDescent="0.25">
      <c r="A26" s="901"/>
      <c r="B26" s="901"/>
      <c r="C26" s="901"/>
      <c r="D26" s="901"/>
      <c r="E26" s="901"/>
      <c r="F26" s="901"/>
      <c r="G26" s="901"/>
    </row>
    <row r="27" spans="1:13" s="527" customFormat="1" x14ac:dyDescent="0.25">
      <c r="A27" s="527" t="s">
        <v>731</v>
      </c>
    </row>
    <row r="28" spans="1:13" s="527" customFormat="1" x14ac:dyDescent="0.25">
      <c r="A28" s="901"/>
      <c r="B28" s="901"/>
      <c r="C28" s="901"/>
      <c r="D28" s="901"/>
      <c r="E28" s="901"/>
      <c r="F28" s="901"/>
      <c r="G28" s="901"/>
    </row>
    <row r="29" spans="1:13" s="527" customFormat="1" x14ac:dyDescent="0.25">
      <c r="A29" s="527" t="s">
        <v>732</v>
      </c>
    </row>
    <row r="30" spans="1:13" s="881" customFormat="1" x14ac:dyDescent="0.25">
      <c r="A30" s="527" t="s">
        <v>733</v>
      </c>
      <c r="B30" s="527"/>
      <c r="C30" s="527"/>
      <c r="D30" s="527"/>
      <c r="E30" s="527"/>
      <c r="F30" s="527"/>
      <c r="G30" s="527"/>
    </row>
    <row r="31" spans="1:13" s="881" customFormat="1" x14ac:dyDescent="0.25">
      <c r="A31" s="527"/>
      <c r="B31" s="527"/>
      <c r="C31" s="527"/>
      <c r="D31" s="527"/>
      <c r="E31" s="527"/>
      <c r="F31" s="527"/>
      <c r="G31" s="527"/>
    </row>
    <row r="32" spans="1:13" s="881" customFormat="1" x14ac:dyDescent="0.25"/>
    <row r="33" spans="1:7" s="527" customFormat="1" x14ac:dyDescent="0.25">
      <c r="A33" s="527" t="s">
        <v>29</v>
      </c>
    </row>
    <row r="34" spans="1:7" s="527" customFormat="1" x14ac:dyDescent="0.25"/>
    <row r="35" spans="1:7" s="527" customFormat="1" x14ac:dyDescent="0.25"/>
    <row r="36" spans="1:7" s="527" customFormat="1" x14ac:dyDescent="0.25"/>
    <row r="37" spans="1:7" s="527" customFormat="1" x14ac:dyDescent="0.25">
      <c r="A37" s="373"/>
      <c r="B37" s="373"/>
      <c r="C37" s="373"/>
      <c r="D37" s="373"/>
      <c r="E37" s="373"/>
      <c r="F37" s="373"/>
      <c r="G37" s="373"/>
    </row>
    <row r="38" spans="1:7" s="527" customFormat="1" x14ac:dyDescent="0.25">
      <c r="A38" s="373"/>
      <c r="B38" s="373"/>
      <c r="C38" s="373"/>
      <c r="D38" s="373"/>
      <c r="E38" s="373"/>
      <c r="F38" s="373"/>
      <c r="G38" s="373"/>
    </row>
    <row r="39" spans="1:7" s="527" customFormat="1" x14ac:dyDescent="0.25">
      <c r="A39" s="373"/>
      <c r="B39" s="300"/>
      <c r="C39" s="373"/>
      <c r="D39" s="373"/>
      <c r="E39" s="373"/>
      <c r="F39" s="373"/>
      <c r="G39" s="373"/>
    </row>
    <row r="40" spans="1:7" s="527" customFormat="1" x14ac:dyDescent="0.25">
      <c r="A40" s="373"/>
      <c r="B40" s="373"/>
      <c r="C40" s="373"/>
      <c r="D40" s="373"/>
      <c r="E40" s="373"/>
      <c r="F40" s="373"/>
      <c r="G40" s="373"/>
    </row>
  </sheetData>
  <pageMargins left="0.78740157499999996" right="0.78740157499999996" top="0.984251969" bottom="0.984251969" header="0.4921259845" footer="0.4921259845"/>
  <pageSetup paperSize="9" scale="60" orientation="landscape" horizontalDpi="4294967295" verticalDpi="4294967295" r:id="rId1"/>
  <headerFooter alignWithMargins="0">
    <oddHeader>&amp;LFachhochschule Südwestfalen
- Der Kanzler -&amp;RIserlohn, 01.12.2023
SG 2.1</oddHead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9"/>
  <sheetViews>
    <sheetView zoomScaleNormal="100" workbookViewId="0">
      <selection activeCell="P30" sqref="P30"/>
    </sheetView>
  </sheetViews>
  <sheetFormatPr baseColWidth="10" defaultColWidth="10.6640625" defaultRowHeight="13.2" x14ac:dyDescent="0.25"/>
  <cols>
    <col min="1" max="1" width="40.5546875" style="711" customWidth="1"/>
    <col min="2" max="2" width="10.6640625" style="711" bestFit="1" customWidth="1"/>
    <col min="3" max="3" width="9.5546875" style="711" bestFit="1" customWidth="1"/>
    <col min="4" max="4" width="10.44140625" style="711" bestFit="1" customWidth="1"/>
    <col min="5" max="5" width="10.44140625" style="711" customWidth="1"/>
    <col min="6" max="6" width="6.33203125" style="711" customWidth="1"/>
    <col min="7" max="7" width="6.33203125" style="711" bestFit="1" customWidth="1"/>
    <col min="8" max="8" width="7.44140625" style="711" customWidth="1"/>
    <col min="9" max="9" width="6.5546875" style="711" customWidth="1"/>
    <col min="10" max="10" width="7.33203125" style="711" customWidth="1"/>
    <col min="11" max="11" width="8.6640625" style="711" customWidth="1"/>
    <col min="12" max="12" width="8.5546875" style="711" customWidth="1"/>
    <col min="13" max="16384" width="10.6640625" style="711"/>
  </cols>
  <sheetData>
    <row r="2" spans="1:12" ht="13.8" x14ac:dyDescent="0.25">
      <c r="A2" s="918" t="s">
        <v>503</v>
      </c>
      <c r="B2" s="918"/>
      <c r="C2" s="919"/>
      <c r="D2" s="919"/>
      <c r="E2" s="920"/>
      <c r="F2" s="920"/>
      <c r="G2" s="920"/>
      <c r="H2" s="920"/>
      <c r="I2" s="920"/>
      <c r="J2" s="920"/>
    </row>
    <row r="3" spans="1:12" ht="13.8" x14ac:dyDescent="0.25">
      <c r="A3" s="918" t="s">
        <v>265</v>
      </c>
      <c r="B3" s="918"/>
      <c r="C3" s="919"/>
      <c r="D3" s="919"/>
      <c r="E3" s="920"/>
      <c r="F3" s="920"/>
      <c r="G3" s="920"/>
      <c r="H3" s="920"/>
      <c r="I3" s="920"/>
      <c r="J3" s="920"/>
    </row>
    <row r="4" spans="1:12" ht="13.8" x14ac:dyDescent="0.25">
      <c r="A4" s="921" t="s">
        <v>496</v>
      </c>
      <c r="B4" s="921"/>
      <c r="C4" s="922"/>
      <c r="D4" s="922"/>
      <c r="E4" s="920"/>
      <c r="F4" s="920"/>
      <c r="G4" s="920"/>
      <c r="H4" s="920"/>
      <c r="I4" s="920"/>
      <c r="J4" s="920"/>
    </row>
    <row r="5" spans="1:12" ht="15.75" customHeight="1" thickBot="1" x14ac:dyDescent="0.3">
      <c r="A5" s="922"/>
      <c r="B5" s="922"/>
      <c r="C5" s="922"/>
      <c r="D5" s="922"/>
      <c r="E5" s="920"/>
      <c r="F5" s="920"/>
      <c r="G5" s="920"/>
      <c r="H5" s="920"/>
      <c r="I5" s="920"/>
      <c r="J5" s="920"/>
    </row>
    <row r="6" spans="1:12" ht="13.8" x14ac:dyDescent="0.25">
      <c r="A6" s="1841" t="s">
        <v>2</v>
      </c>
      <c r="B6" s="1842"/>
      <c r="C6" s="1842"/>
      <c r="D6" s="1845" t="s">
        <v>39</v>
      </c>
      <c r="E6" s="1847" t="s">
        <v>20</v>
      </c>
      <c r="F6" s="792"/>
      <c r="G6" s="923"/>
      <c r="H6" s="792"/>
      <c r="I6" s="792"/>
      <c r="J6" s="792"/>
      <c r="K6" s="792"/>
      <c r="L6" s="792"/>
    </row>
    <row r="7" spans="1:12" ht="14.4" thickBot="1" x14ac:dyDescent="0.3">
      <c r="A7" s="1843"/>
      <c r="B7" s="1844"/>
      <c r="C7" s="1844"/>
      <c r="D7" s="1846"/>
      <c r="E7" s="1848"/>
      <c r="F7" s="792"/>
      <c r="G7" s="792"/>
      <c r="H7" s="792"/>
      <c r="I7" s="792"/>
      <c r="J7" s="792"/>
      <c r="K7" s="792"/>
      <c r="L7" s="792"/>
    </row>
    <row r="8" spans="1:12" ht="13.8" x14ac:dyDescent="0.25">
      <c r="A8" s="1849" t="s">
        <v>160</v>
      </c>
      <c r="B8" s="1850"/>
      <c r="C8" s="1850"/>
      <c r="D8" s="924" t="s">
        <v>40</v>
      </c>
      <c r="E8" s="925">
        <v>211</v>
      </c>
      <c r="F8" s="923"/>
      <c r="G8" s="923"/>
      <c r="H8" s="792"/>
      <c r="I8" s="792"/>
      <c r="J8" s="792"/>
      <c r="K8" s="792"/>
      <c r="L8" s="792"/>
    </row>
    <row r="9" spans="1:12" ht="13.8" x14ac:dyDescent="0.25">
      <c r="A9" s="1834" t="s">
        <v>191</v>
      </c>
      <c r="B9" s="1835"/>
      <c r="C9" s="1836"/>
      <c r="D9" s="926" t="s">
        <v>41</v>
      </c>
      <c r="E9" s="927">
        <v>20</v>
      </c>
      <c r="F9" s="923"/>
      <c r="G9" s="923"/>
      <c r="H9" s="792"/>
      <c r="I9" s="792"/>
      <c r="J9" s="792"/>
      <c r="K9" s="792"/>
      <c r="L9" s="792"/>
    </row>
    <row r="10" spans="1:12" ht="14.25" customHeight="1" x14ac:dyDescent="0.25">
      <c r="A10" s="1834" t="s">
        <v>192</v>
      </c>
      <c r="B10" s="1835"/>
      <c r="C10" s="1836"/>
      <c r="D10" s="928" t="s">
        <v>41</v>
      </c>
      <c r="E10" s="927">
        <v>88</v>
      </c>
      <c r="F10" s="792"/>
      <c r="G10" s="923"/>
      <c r="H10" s="792"/>
      <c r="I10" s="792"/>
      <c r="J10" s="792"/>
      <c r="K10" s="792"/>
      <c r="L10" s="792"/>
    </row>
    <row r="11" spans="1:12" ht="14.25" customHeight="1" x14ac:dyDescent="0.25">
      <c r="A11" s="1834" t="s">
        <v>359</v>
      </c>
      <c r="B11" s="1835"/>
      <c r="C11" s="1836"/>
      <c r="D11" s="928" t="s">
        <v>41</v>
      </c>
      <c r="E11" s="927">
        <v>227</v>
      </c>
      <c r="F11" s="792"/>
      <c r="G11" s="923"/>
      <c r="H11" s="792"/>
      <c r="I11" s="792"/>
      <c r="J11" s="792"/>
      <c r="K11" s="792"/>
      <c r="L11" s="792"/>
    </row>
    <row r="12" spans="1:12" ht="13.8" x14ac:dyDescent="0.25">
      <c r="A12" s="1826" t="s">
        <v>121</v>
      </c>
      <c r="B12" s="1827"/>
      <c r="C12" s="1827"/>
      <c r="D12" s="935" t="s">
        <v>40</v>
      </c>
      <c r="E12" s="932">
        <v>90</v>
      </c>
      <c r="F12" s="792"/>
      <c r="G12" s="792"/>
      <c r="H12" s="792"/>
      <c r="I12" s="792"/>
      <c r="J12" s="792"/>
    </row>
    <row r="13" spans="1:12" ht="13.8" x14ac:dyDescent="0.25">
      <c r="A13" s="1840" t="s">
        <v>390</v>
      </c>
      <c r="B13" s="1824"/>
      <c r="C13" s="1824"/>
      <c r="D13" s="926" t="s">
        <v>41</v>
      </c>
      <c r="E13" s="929">
        <v>7</v>
      </c>
      <c r="F13" s="792"/>
      <c r="G13" s="923"/>
      <c r="H13" s="792"/>
      <c r="I13" s="792"/>
      <c r="J13" s="792"/>
      <c r="K13" s="792"/>
      <c r="L13" s="792"/>
    </row>
    <row r="14" spans="1:12" ht="13.8" x14ac:dyDescent="0.25">
      <c r="A14" s="1840" t="s">
        <v>391</v>
      </c>
      <c r="B14" s="1824"/>
      <c r="C14" s="1824"/>
      <c r="D14" s="926" t="s">
        <v>41</v>
      </c>
      <c r="E14" s="929">
        <v>6</v>
      </c>
      <c r="F14" s="792"/>
      <c r="G14" s="923"/>
      <c r="H14" s="792"/>
      <c r="I14" s="792"/>
      <c r="J14" s="792"/>
      <c r="K14" s="792"/>
      <c r="L14" s="792"/>
    </row>
    <row r="15" spans="1:12" ht="13.8" x14ac:dyDescent="0.25">
      <c r="A15" s="1837" t="s">
        <v>31</v>
      </c>
      <c r="B15" s="1838"/>
      <c r="C15" s="1839"/>
      <c r="D15" s="926" t="s">
        <v>40</v>
      </c>
      <c r="E15" s="927">
        <v>225</v>
      </c>
      <c r="F15" s="792"/>
      <c r="G15" s="923"/>
      <c r="H15" s="792"/>
      <c r="I15" s="792"/>
      <c r="J15" s="792"/>
      <c r="K15" s="792"/>
      <c r="L15" s="792"/>
    </row>
    <row r="16" spans="1:12" ht="13.8" x14ac:dyDescent="0.25">
      <c r="A16" s="1840" t="s">
        <v>189</v>
      </c>
      <c r="B16" s="1824"/>
      <c r="C16" s="1824"/>
      <c r="D16" s="926" t="s">
        <v>41</v>
      </c>
      <c r="E16" s="929">
        <v>51</v>
      </c>
      <c r="F16" s="792"/>
      <c r="G16" s="923"/>
      <c r="H16" s="792"/>
      <c r="I16" s="792"/>
      <c r="J16" s="792"/>
      <c r="K16" s="792"/>
      <c r="L16" s="792"/>
    </row>
    <row r="17" spans="1:12" ht="13.8" x14ac:dyDescent="0.25">
      <c r="A17" s="1840" t="s">
        <v>190</v>
      </c>
      <c r="B17" s="1824"/>
      <c r="C17" s="1824"/>
      <c r="D17" s="926" t="s">
        <v>41</v>
      </c>
      <c r="E17" s="929">
        <v>40</v>
      </c>
      <c r="F17" s="792"/>
      <c r="G17" s="923"/>
      <c r="H17" s="792"/>
      <c r="I17" s="792"/>
      <c r="J17" s="792"/>
      <c r="K17" s="792"/>
      <c r="L17" s="792"/>
    </row>
    <row r="18" spans="1:12" ht="13.8" x14ac:dyDescent="0.25">
      <c r="A18" s="1851" t="s">
        <v>147</v>
      </c>
      <c r="B18" s="1852"/>
      <c r="C18" s="1852"/>
      <c r="D18" s="926" t="s">
        <v>41</v>
      </c>
      <c r="E18" s="929">
        <v>4</v>
      </c>
      <c r="F18" s="792"/>
      <c r="G18" s="923"/>
      <c r="H18" s="792"/>
      <c r="I18" s="792"/>
      <c r="J18" s="792"/>
      <c r="K18" s="792"/>
      <c r="L18" s="792"/>
    </row>
    <row r="19" spans="1:12" ht="13.8" x14ac:dyDescent="0.25">
      <c r="A19" s="1851" t="s">
        <v>148</v>
      </c>
      <c r="B19" s="1852"/>
      <c r="C19" s="1852"/>
      <c r="D19" s="926" t="s">
        <v>41</v>
      </c>
      <c r="E19" s="929">
        <v>3</v>
      </c>
      <c r="F19" s="792"/>
      <c r="G19" s="923"/>
      <c r="H19" s="792"/>
      <c r="I19" s="792"/>
      <c r="J19" s="792"/>
      <c r="K19" s="792"/>
      <c r="L19" s="792"/>
    </row>
    <row r="20" spans="1:12" ht="13.8" x14ac:dyDescent="0.25">
      <c r="A20" s="1831" t="s">
        <v>142</v>
      </c>
      <c r="B20" s="1832"/>
      <c r="C20" s="1833"/>
      <c r="D20" s="928" t="s">
        <v>40</v>
      </c>
      <c r="E20" s="927">
        <v>196</v>
      </c>
      <c r="F20" s="792"/>
      <c r="G20" s="923"/>
      <c r="H20" s="792"/>
      <c r="I20" s="792"/>
      <c r="J20" s="792"/>
      <c r="K20" s="792"/>
      <c r="L20" s="792"/>
    </row>
    <row r="21" spans="1:12" ht="14.25" customHeight="1" x14ac:dyDescent="0.25">
      <c r="A21" s="1831" t="s">
        <v>196</v>
      </c>
      <c r="B21" s="1832"/>
      <c r="C21" s="1833"/>
      <c r="D21" s="928" t="s">
        <v>41</v>
      </c>
      <c r="E21" s="927">
        <v>55</v>
      </c>
      <c r="F21" s="792"/>
      <c r="G21" s="923"/>
      <c r="H21" s="792"/>
      <c r="I21" s="792"/>
      <c r="J21" s="792"/>
      <c r="K21" s="792"/>
      <c r="L21" s="792"/>
    </row>
    <row r="22" spans="1:12" ht="13.8" x14ac:dyDescent="0.25">
      <c r="A22" s="1831" t="s">
        <v>205</v>
      </c>
      <c r="B22" s="1832"/>
      <c r="C22" s="1833"/>
      <c r="D22" s="928" t="s">
        <v>41</v>
      </c>
      <c r="E22" s="927">
        <v>45</v>
      </c>
      <c r="F22" s="792"/>
      <c r="G22" s="923"/>
      <c r="H22" s="792"/>
      <c r="I22" s="792"/>
      <c r="J22" s="792"/>
      <c r="K22" s="792"/>
      <c r="L22" s="792"/>
    </row>
    <row r="23" spans="1:12" ht="13.8" x14ac:dyDescent="0.25">
      <c r="A23" s="1840" t="s">
        <v>133</v>
      </c>
      <c r="B23" s="1824"/>
      <c r="C23" s="1824"/>
      <c r="D23" s="926" t="s">
        <v>40</v>
      </c>
      <c r="E23" s="929">
        <v>48</v>
      </c>
      <c r="F23" s="792"/>
      <c r="G23" s="792"/>
      <c r="H23" s="792"/>
      <c r="I23" s="930"/>
      <c r="J23" s="930"/>
      <c r="K23" s="792"/>
      <c r="L23" s="792"/>
    </row>
    <row r="24" spans="1:12" ht="14.25" customHeight="1" x14ac:dyDescent="0.25">
      <c r="A24" s="1834" t="s">
        <v>174</v>
      </c>
      <c r="B24" s="1835"/>
      <c r="C24" s="1836"/>
      <c r="D24" s="928" t="s">
        <v>41</v>
      </c>
      <c r="E24" s="927">
        <v>119</v>
      </c>
      <c r="F24" s="792"/>
      <c r="G24" s="923"/>
      <c r="H24" s="792"/>
      <c r="I24" s="792"/>
      <c r="J24" s="792"/>
      <c r="K24" s="792"/>
      <c r="L24" s="792"/>
    </row>
    <row r="25" spans="1:12" s="933" customFormat="1" ht="13.8" x14ac:dyDescent="0.25">
      <c r="A25" s="1823" t="s">
        <v>266</v>
      </c>
      <c r="B25" s="1824"/>
      <c r="C25" s="1824"/>
      <c r="D25" s="931" t="s">
        <v>40</v>
      </c>
      <c r="E25" s="932">
        <v>194</v>
      </c>
      <c r="F25" s="923"/>
      <c r="G25" s="923"/>
      <c r="H25" s="923"/>
      <c r="I25" s="923"/>
      <c r="J25" s="923"/>
      <c r="K25" s="923"/>
      <c r="L25" s="923"/>
    </row>
    <row r="26" spans="1:12" s="741" customFormat="1" ht="13.8" x14ac:dyDescent="0.25">
      <c r="A26" s="1823" t="s">
        <v>266</v>
      </c>
      <c r="B26" s="1824"/>
      <c r="C26" s="1824"/>
      <c r="D26" s="931" t="s">
        <v>41</v>
      </c>
      <c r="E26" s="932">
        <v>152</v>
      </c>
      <c r="F26" s="934"/>
      <c r="G26" s="934"/>
      <c r="H26" s="934"/>
      <c r="I26" s="934"/>
      <c r="J26" s="934"/>
      <c r="K26" s="934"/>
      <c r="L26" s="934"/>
    </row>
    <row r="27" spans="1:12" s="741" customFormat="1" ht="13.8" x14ac:dyDescent="0.25">
      <c r="A27" s="1823" t="s">
        <v>267</v>
      </c>
      <c r="B27" s="1824"/>
      <c r="C27" s="1824"/>
      <c r="D27" s="931" t="s">
        <v>41</v>
      </c>
      <c r="E27" s="932">
        <v>66</v>
      </c>
      <c r="F27" s="934"/>
      <c r="G27" s="934"/>
      <c r="H27" s="934"/>
      <c r="I27" s="934"/>
      <c r="J27" s="934"/>
      <c r="K27" s="934"/>
      <c r="L27" s="934"/>
    </row>
    <row r="28" spans="1:12" ht="13.8" x14ac:dyDescent="0.25">
      <c r="A28" s="1823" t="s">
        <v>32</v>
      </c>
      <c r="B28" s="1825"/>
      <c r="C28" s="1825"/>
      <c r="D28" s="931" t="s">
        <v>40</v>
      </c>
      <c r="E28" s="932">
        <v>72</v>
      </c>
      <c r="F28" s="792"/>
      <c r="G28" s="792"/>
      <c r="H28" s="792"/>
      <c r="I28" s="792"/>
      <c r="J28" s="792"/>
    </row>
    <row r="29" spans="1:12" ht="14.25" customHeight="1" x14ac:dyDescent="0.25">
      <c r="A29" s="1831" t="s">
        <v>348</v>
      </c>
      <c r="B29" s="1832"/>
      <c r="C29" s="1833"/>
      <c r="D29" s="928" t="s">
        <v>41</v>
      </c>
      <c r="E29" s="927">
        <v>66</v>
      </c>
      <c r="F29" s="792"/>
      <c r="G29" s="923"/>
      <c r="H29" s="792"/>
      <c r="I29" s="792"/>
      <c r="J29" s="792"/>
      <c r="K29" s="792"/>
      <c r="L29" s="792"/>
    </row>
    <row r="30" spans="1:12" ht="13.8" x14ac:dyDescent="0.25">
      <c r="A30" s="1831" t="s">
        <v>349</v>
      </c>
      <c r="B30" s="1832"/>
      <c r="C30" s="1833"/>
      <c r="D30" s="928" t="s">
        <v>41</v>
      </c>
      <c r="E30" s="927">
        <v>82</v>
      </c>
      <c r="F30" s="792"/>
      <c r="G30" s="923"/>
      <c r="H30" s="792"/>
      <c r="I30" s="792"/>
      <c r="J30" s="792"/>
      <c r="K30" s="792"/>
      <c r="L30" s="792"/>
    </row>
    <row r="31" spans="1:12" ht="13.8" x14ac:dyDescent="0.25">
      <c r="A31" s="1828" t="s">
        <v>106</v>
      </c>
      <c r="B31" s="1829"/>
      <c r="C31" s="1829"/>
      <c r="D31" s="936" t="s">
        <v>40</v>
      </c>
      <c r="E31" s="937">
        <v>290</v>
      </c>
      <c r="F31" s="792"/>
      <c r="G31" s="792"/>
      <c r="H31" s="792"/>
      <c r="I31" s="792"/>
      <c r="J31" s="792"/>
    </row>
    <row r="32" spans="1:12" ht="13.8" x14ac:dyDescent="0.25">
      <c r="A32" s="1828" t="s">
        <v>171</v>
      </c>
      <c r="B32" s="1830"/>
      <c r="C32" s="1830"/>
      <c r="D32" s="936" t="s">
        <v>40</v>
      </c>
      <c r="E32" s="937">
        <v>97</v>
      </c>
    </row>
    <row r="33" spans="1:10" ht="14.4" thickBot="1" x14ac:dyDescent="0.3">
      <c r="A33" s="1826" t="s">
        <v>128</v>
      </c>
      <c r="B33" s="1827"/>
      <c r="C33" s="1827"/>
      <c r="D33" s="935" t="s">
        <v>40</v>
      </c>
      <c r="E33" s="932">
        <v>112</v>
      </c>
      <c r="F33" s="792"/>
      <c r="G33" s="792"/>
      <c r="H33" s="792"/>
      <c r="I33" s="792"/>
      <c r="J33" s="792"/>
    </row>
    <row r="34" spans="1:10" ht="14.4" thickBot="1" x14ac:dyDescent="0.3">
      <c r="A34" s="1821" t="s">
        <v>20</v>
      </c>
      <c r="B34" s="1822"/>
      <c r="C34" s="1822"/>
      <c r="D34" s="938"/>
      <c r="E34" s="939">
        <f>SUM(E8:E33)</f>
        <v>2566</v>
      </c>
    </row>
    <row r="35" spans="1:10" ht="13.8" x14ac:dyDescent="0.25">
      <c r="A35" s="940"/>
      <c r="B35" s="940"/>
      <c r="C35" s="940"/>
      <c r="D35" s="941"/>
      <c r="E35" s="942"/>
    </row>
    <row r="36" spans="1:10" ht="13.8" x14ac:dyDescent="0.25">
      <c r="A36" s="792"/>
      <c r="B36" s="792"/>
      <c r="C36" s="792"/>
      <c r="D36" s="792"/>
      <c r="E36" s="792"/>
    </row>
    <row r="37" spans="1:10" ht="13.8" x14ac:dyDescent="0.25">
      <c r="A37" s="792"/>
      <c r="B37" s="792"/>
      <c r="C37" s="792"/>
      <c r="D37" s="792"/>
      <c r="E37" s="792"/>
    </row>
    <row r="38" spans="1:10" ht="13.8" x14ac:dyDescent="0.25">
      <c r="A38" s="792" t="s">
        <v>29</v>
      </c>
      <c r="B38" s="792"/>
      <c r="C38" s="792"/>
      <c r="D38" s="792"/>
      <c r="E38" s="792"/>
    </row>
    <row r="39" spans="1:10" ht="13.8" x14ac:dyDescent="0.25">
      <c r="A39" s="792"/>
      <c r="B39" s="792"/>
      <c r="C39" s="792"/>
      <c r="D39" s="792"/>
    </row>
  </sheetData>
  <mergeCells count="30">
    <mergeCell ref="A23:C23"/>
    <mergeCell ref="A10:C10"/>
    <mergeCell ref="A6:C7"/>
    <mergeCell ref="D6:D7"/>
    <mergeCell ref="E6:E7"/>
    <mergeCell ref="A8:C8"/>
    <mergeCell ref="A9:C9"/>
    <mergeCell ref="A11:C11"/>
    <mergeCell ref="A16:C16"/>
    <mergeCell ref="A17:C17"/>
    <mergeCell ref="A18:C18"/>
    <mergeCell ref="A19:C19"/>
    <mergeCell ref="A13:C13"/>
    <mergeCell ref="A14:C14"/>
    <mergeCell ref="A34:C34"/>
    <mergeCell ref="A27:C27"/>
    <mergeCell ref="A28:C28"/>
    <mergeCell ref="A12:C12"/>
    <mergeCell ref="A33:C33"/>
    <mergeCell ref="A31:C31"/>
    <mergeCell ref="A32:C32"/>
    <mergeCell ref="A29:C29"/>
    <mergeCell ref="A30:C30"/>
    <mergeCell ref="A26:C26"/>
    <mergeCell ref="A24:C24"/>
    <mergeCell ref="A20:C20"/>
    <mergeCell ref="A21:C21"/>
    <mergeCell ref="A22:C22"/>
    <mergeCell ref="A15:C15"/>
    <mergeCell ref="A25:C25"/>
  </mergeCells>
  <pageMargins left="0.78740157499999996" right="0.78740157499999996" top="0.984251969" bottom="0.984251969" header="0.4921259845" footer="0.4921259845"/>
  <pageSetup paperSize="9" scale="92" orientation="landscape" horizontalDpi="4294967295" verticalDpi="4294967295" r:id="rId1"/>
  <headerFooter alignWithMargins="0">
    <oddHeader>&amp;LFachhochschule Südwestfalen
- Der Kanzler -&amp;RIserlohn, 01.12.2023
SG 2.1</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46"/>
  <sheetViews>
    <sheetView zoomScaleNormal="100" zoomScaleSheetLayoutView="50" workbookViewId="0">
      <selection activeCell="L137" sqref="L137"/>
    </sheetView>
  </sheetViews>
  <sheetFormatPr baseColWidth="10" defaultColWidth="11.44140625" defaultRowHeight="13.8" x14ac:dyDescent="0.25"/>
  <cols>
    <col min="1" max="1" width="12.5546875" style="373" customWidth="1"/>
    <col min="2" max="2" width="6" style="373" customWidth="1"/>
    <col min="3" max="3" width="6.5546875" style="373" customWidth="1"/>
    <col min="4" max="4" width="8.5546875" style="373" customWidth="1"/>
    <col min="5" max="5" width="8" style="373" customWidth="1"/>
    <col min="6" max="6" width="8.44140625" style="373" customWidth="1"/>
    <col min="7" max="7" width="10.109375" style="373" customWidth="1"/>
    <col min="8" max="8" width="8.5546875" style="373" customWidth="1"/>
    <col min="9" max="9" width="9.33203125" style="373" customWidth="1"/>
    <col min="10" max="10" width="9.44140625" style="373" customWidth="1"/>
    <col min="11" max="11" width="11" style="373" customWidth="1"/>
    <col min="12" max="12" width="8.44140625" style="373" customWidth="1"/>
    <col min="13" max="13" width="9.44140625" style="373" customWidth="1"/>
    <col min="14" max="14" width="9" style="373" customWidth="1"/>
    <col min="15" max="15" width="7.44140625" style="373" customWidth="1"/>
    <col min="16" max="17" width="10.44140625" style="373" customWidth="1"/>
    <col min="18" max="18" width="8.5546875" style="373" customWidth="1"/>
    <col min="19" max="16384" width="11.44140625" style="373"/>
  </cols>
  <sheetData>
    <row r="2" spans="1:17" s="795" customFormat="1" ht="15.6" x14ac:dyDescent="0.3">
      <c r="A2" s="794" t="s">
        <v>734</v>
      </c>
      <c r="C2" s="725"/>
      <c r="D2" s="725"/>
      <c r="E2" s="725"/>
      <c r="F2" s="725"/>
      <c r="G2" s="725"/>
      <c r="H2" s="887"/>
      <c r="I2" s="887"/>
      <c r="J2" s="887"/>
      <c r="K2" s="887"/>
      <c r="L2" s="887"/>
      <c r="M2" s="887"/>
      <c r="N2" s="887"/>
    </row>
    <row r="3" spans="1:17" s="795" customFormat="1" x14ac:dyDescent="0.25">
      <c r="A3" s="307" t="s">
        <v>496</v>
      </c>
      <c r="C3" s="522"/>
      <c r="D3" s="522"/>
      <c r="E3" s="522"/>
      <c r="F3" s="522"/>
      <c r="G3" s="522"/>
    </row>
    <row r="4" spans="1:17" s="795" customFormat="1" x14ac:dyDescent="0.25">
      <c r="B4" s="307"/>
      <c r="C4" s="522"/>
      <c r="D4" s="522"/>
      <c r="E4" s="522"/>
      <c r="F4" s="522"/>
      <c r="G4" s="522"/>
    </row>
    <row r="5" spans="1:17" s="795" customFormat="1" x14ac:dyDescent="0.25">
      <c r="A5" s="827" t="s">
        <v>735</v>
      </c>
      <c r="B5" s="1585"/>
      <c r="C5" s="829"/>
      <c r="D5" s="829"/>
      <c r="E5" s="829"/>
      <c r="F5" s="829"/>
      <c r="G5" s="829"/>
      <c r="H5" s="831"/>
      <c r="I5" s="831"/>
      <c r="J5" s="831"/>
      <c r="K5" s="831"/>
    </row>
    <row r="6" spans="1:17" s="795" customFormat="1" ht="14.4" thickBot="1" x14ac:dyDescent="0.3">
      <c r="B6" s="522"/>
      <c r="C6" s="522"/>
      <c r="D6" s="522"/>
      <c r="E6" s="522"/>
      <c r="F6" s="522"/>
      <c r="G6" s="522"/>
    </row>
    <row r="7" spans="1:17" ht="14.4" thickBot="1" x14ac:dyDescent="0.3">
      <c r="A7" s="1586"/>
      <c r="B7" s="1587" t="s">
        <v>736</v>
      </c>
      <c r="C7" s="1588" t="s">
        <v>737</v>
      </c>
      <c r="D7" s="1588" t="s">
        <v>738</v>
      </c>
      <c r="E7" s="1588" t="s">
        <v>739</v>
      </c>
      <c r="F7" s="1588" t="s">
        <v>740</v>
      </c>
      <c r="G7" s="1588" t="s">
        <v>741</v>
      </c>
      <c r="H7" s="1588" t="s">
        <v>742</v>
      </c>
      <c r="I7" s="1588" t="s">
        <v>743</v>
      </c>
      <c r="J7" s="1588" t="s">
        <v>744</v>
      </c>
      <c r="K7" s="1588" t="s">
        <v>745</v>
      </c>
      <c r="L7" s="1588" t="s">
        <v>746</v>
      </c>
      <c r="M7" s="1589" t="s">
        <v>20</v>
      </c>
    </row>
    <row r="8" spans="1:17" s="527" customFormat="1" ht="14.4" thickBot="1" x14ac:dyDescent="0.3">
      <c r="A8" s="1590" t="s">
        <v>41</v>
      </c>
      <c r="B8" s="1587">
        <v>0</v>
      </c>
      <c r="C8" s="1588">
        <v>7</v>
      </c>
      <c r="D8" s="1588">
        <v>0</v>
      </c>
      <c r="E8" s="1588">
        <v>4</v>
      </c>
      <c r="F8" s="1588">
        <v>0</v>
      </c>
      <c r="G8" s="1588">
        <v>6</v>
      </c>
      <c r="H8" s="1588">
        <v>0</v>
      </c>
      <c r="I8" s="1588">
        <v>1</v>
      </c>
      <c r="J8" s="1588">
        <v>0</v>
      </c>
      <c r="K8" s="1588">
        <v>3</v>
      </c>
      <c r="L8" s="1591">
        <v>4</v>
      </c>
      <c r="M8" s="1589">
        <f>SUM(B8:L8)</f>
        <v>25</v>
      </c>
    </row>
    <row r="9" spans="1:17" x14ac:dyDescent="0.25">
      <c r="A9" s="1151"/>
      <c r="B9" s="804"/>
      <c r="C9" s="804"/>
      <c r="D9" s="804"/>
      <c r="E9" s="804"/>
      <c r="F9" s="804"/>
      <c r="G9" s="804"/>
      <c r="H9" s="804"/>
      <c r="I9" s="804"/>
      <c r="J9" s="804"/>
      <c r="K9" s="804"/>
      <c r="L9" s="804"/>
      <c r="M9" s="804"/>
      <c r="N9" s="804"/>
      <c r="O9" s="804"/>
      <c r="P9" s="804"/>
      <c r="Q9" s="804"/>
    </row>
    <row r="10" spans="1:17" x14ac:dyDescent="0.25">
      <c r="B10" s="804"/>
      <c r="C10" s="804"/>
      <c r="D10" s="804"/>
      <c r="E10" s="804"/>
      <c r="F10" s="804"/>
      <c r="G10" s="804"/>
      <c r="H10" s="804"/>
      <c r="I10" s="804"/>
      <c r="J10" s="804"/>
      <c r="K10" s="804"/>
      <c r="L10" s="804"/>
      <c r="M10" s="804"/>
      <c r="N10" s="804"/>
      <c r="O10" s="804"/>
      <c r="P10" s="804"/>
      <c r="Q10" s="804"/>
    </row>
    <row r="11" spans="1:17" x14ac:dyDescent="0.25">
      <c r="A11" s="1592" t="s">
        <v>747</v>
      </c>
      <c r="B11" s="816"/>
      <c r="C11" s="816"/>
      <c r="D11" s="816"/>
      <c r="E11" s="816"/>
      <c r="F11" s="816"/>
      <c r="G11" s="816"/>
      <c r="H11" s="816"/>
      <c r="I11" s="816"/>
      <c r="J11" s="816"/>
      <c r="K11" s="804"/>
    </row>
    <row r="13" spans="1:17" x14ac:dyDescent="0.25">
      <c r="A13" s="1593"/>
      <c r="B13" s="1594" t="s">
        <v>748</v>
      </c>
      <c r="C13" s="1594" t="s">
        <v>749</v>
      </c>
      <c r="D13" s="1594" t="s">
        <v>20</v>
      </c>
    </row>
    <row r="14" spans="1:17" s="527" customFormat="1" x14ac:dyDescent="0.25">
      <c r="A14" s="1593" t="s">
        <v>41</v>
      </c>
      <c r="B14" s="1593">
        <v>13</v>
      </c>
      <c r="C14" s="1593">
        <v>12</v>
      </c>
      <c r="D14" s="1593">
        <f>SUM(B14:C14)</f>
        <v>25</v>
      </c>
      <c r="J14" s="901"/>
      <c r="K14" s="901"/>
      <c r="L14" s="901"/>
      <c r="M14" s="901"/>
      <c r="N14" s="901"/>
      <c r="O14" s="901"/>
      <c r="P14" s="901"/>
      <c r="Q14" s="901"/>
    </row>
    <row r="15" spans="1:17" x14ac:dyDescent="0.25">
      <c r="B15" s="804"/>
      <c r="C15" s="804"/>
      <c r="D15" s="804"/>
    </row>
    <row r="17" spans="1:21" x14ac:dyDescent="0.25">
      <c r="A17" s="1595" t="s">
        <v>750</v>
      </c>
      <c r="C17" s="804"/>
      <c r="D17" s="804"/>
    </row>
    <row r="19" spans="1:21" x14ac:dyDescent="0.25">
      <c r="A19" s="1593" t="s">
        <v>751</v>
      </c>
      <c r="B19" s="1593"/>
      <c r="C19" s="1594" t="s">
        <v>748</v>
      </c>
      <c r="D19" s="1594" t="s">
        <v>749</v>
      </c>
      <c r="E19" s="1594" t="s">
        <v>20</v>
      </c>
    </row>
    <row r="20" spans="1:21" x14ac:dyDescent="0.25">
      <c r="A20" s="1593" t="s">
        <v>23</v>
      </c>
      <c r="B20" s="1593" t="s">
        <v>41</v>
      </c>
      <c r="C20" s="1593">
        <v>1</v>
      </c>
      <c r="D20" s="1593">
        <v>3</v>
      </c>
      <c r="E20" s="1593">
        <f>SUM(C20:D20)</f>
        <v>4</v>
      </c>
    </row>
    <row r="21" spans="1:21" x14ac:dyDescent="0.25">
      <c r="B21" s="804"/>
      <c r="C21" s="804"/>
      <c r="D21" s="804"/>
    </row>
    <row r="22" spans="1:21" x14ac:dyDescent="0.25">
      <c r="A22" s="1592" t="s">
        <v>752</v>
      </c>
      <c r="B22" s="816"/>
      <c r="C22" s="816"/>
      <c r="D22" s="527"/>
      <c r="E22" s="527"/>
      <c r="F22" s="527"/>
      <c r="G22" s="527"/>
      <c r="H22" s="527"/>
      <c r="I22" s="527"/>
      <c r="J22" s="527"/>
      <c r="K22" s="1596"/>
      <c r="L22" s="527"/>
      <c r="M22" s="527"/>
      <c r="N22" s="1597"/>
      <c r="O22" s="1598"/>
      <c r="P22" s="527"/>
    </row>
    <row r="23" spans="1:21" x14ac:dyDescent="0.25">
      <c r="A23" s="804"/>
      <c r="B23" s="804"/>
      <c r="C23" s="804"/>
      <c r="H23" s="804"/>
      <c r="I23" s="804"/>
      <c r="J23" s="804"/>
      <c r="K23" s="528"/>
      <c r="L23" s="804"/>
      <c r="M23" s="804"/>
      <c r="N23" s="528"/>
      <c r="O23" s="804"/>
    </row>
    <row r="24" spans="1:21" s="1083" customFormat="1" ht="42.6" customHeight="1" x14ac:dyDescent="0.25">
      <c r="A24" s="1593" t="s">
        <v>751</v>
      </c>
      <c r="B24" s="1599"/>
      <c r="C24" s="1600" t="s">
        <v>753</v>
      </c>
      <c r="D24" s="1601" t="s">
        <v>754</v>
      </c>
      <c r="E24" s="1599" t="s">
        <v>755</v>
      </c>
      <c r="F24" s="1602"/>
      <c r="H24" s="1853"/>
      <c r="I24" s="1854"/>
      <c r="J24" s="1854"/>
      <c r="K24" s="1854"/>
      <c r="L24" s="1854"/>
      <c r="M24" s="1854"/>
      <c r="N24" s="804"/>
      <c r="O24" s="373"/>
      <c r="P24" s="373"/>
      <c r="Q24" s="373"/>
      <c r="R24" s="373"/>
      <c r="S24" s="373"/>
      <c r="T24" s="373"/>
      <c r="U24" s="373"/>
    </row>
    <row r="25" spans="1:21" x14ac:dyDescent="0.25">
      <c r="A25" s="1593" t="s">
        <v>23</v>
      </c>
      <c r="B25" s="1593" t="s">
        <v>41</v>
      </c>
      <c r="C25" s="1603">
        <v>7</v>
      </c>
      <c r="D25" s="1603">
        <v>7</v>
      </c>
      <c r="E25" s="1603">
        <v>1.9</v>
      </c>
      <c r="F25" s="1604"/>
      <c r="G25" s="527"/>
      <c r="H25" s="816"/>
      <c r="I25" s="816"/>
      <c r="J25" s="1597"/>
      <c r="K25" s="804"/>
      <c r="L25" s="804"/>
      <c r="M25" s="804"/>
      <c r="N25" s="804"/>
    </row>
    <row r="26" spans="1:21" x14ac:dyDescent="0.25">
      <c r="H26" s="804"/>
      <c r="I26" s="804"/>
      <c r="J26" s="804"/>
      <c r="K26" s="804"/>
      <c r="L26" s="804"/>
      <c r="M26" s="804"/>
      <c r="N26" s="804"/>
    </row>
    <row r="27" spans="1:21" x14ac:dyDescent="0.25">
      <c r="H27" s="804"/>
      <c r="I27" s="804"/>
      <c r="J27" s="804"/>
      <c r="K27" s="804"/>
      <c r="L27" s="804"/>
      <c r="M27" s="804"/>
      <c r="N27" s="804"/>
    </row>
    <row r="29" spans="1:21" ht="15.6" x14ac:dyDescent="0.3">
      <c r="A29" s="794" t="s">
        <v>756</v>
      </c>
      <c r="B29" s="795"/>
      <c r="C29" s="725"/>
      <c r="D29" s="725"/>
      <c r="E29" s="725"/>
      <c r="F29" s="725"/>
      <c r="G29" s="725"/>
      <c r="H29" s="887"/>
      <c r="I29" s="887"/>
      <c r="J29" s="887"/>
      <c r="K29" s="887"/>
      <c r="L29" s="887"/>
      <c r="M29" s="887"/>
      <c r="N29" s="887"/>
      <c r="O29" s="795"/>
      <c r="P29" s="795"/>
      <c r="Q29" s="795"/>
    </row>
    <row r="30" spans="1:21" x14ac:dyDescent="0.25">
      <c r="A30" s="307" t="s">
        <v>496</v>
      </c>
      <c r="B30" s="795"/>
      <c r="C30" s="522"/>
      <c r="D30" s="522"/>
      <c r="E30" s="522"/>
      <c r="F30" s="522"/>
      <c r="G30" s="522"/>
      <c r="H30" s="795"/>
      <c r="I30" s="795"/>
      <c r="J30" s="795"/>
      <c r="K30" s="795"/>
      <c r="L30" s="795"/>
      <c r="M30" s="795"/>
      <c r="N30" s="795"/>
      <c r="O30" s="795"/>
      <c r="P30" s="795"/>
      <c r="Q30" s="795"/>
    </row>
    <row r="31" spans="1:21" x14ac:dyDescent="0.25">
      <c r="A31" s="795"/>
      <c r="B31" s="307"/>
      <c r="C31" s="522"/>
      <c r="D31" s="522"/>
      <c r="E31" s="522"/>
      <c r="F31" s="522"/>
      <c r="G31" s="522"/>
      <c r="H31" s="795"/>
      <c r="I31" s="795"/>
      <c r="J31" s="795"/>
      <c r="K31" s="795"/>
      <c r="L31" s="795"/>
      <c r="M31" s="795"/>
      <c r="N31" s="795"/>
      <c r="O31" s="795"/>
      <c r="P31" s="795"/>
      <c r="Q31" s="795"/>
    </row>
    <row r="32" spans="1:21" x14ac:dyDescent="0.25">
      <c r="A32" s="827" t="s">
        <v>735</v>
      </c>
      <c r="B32" s="1585"/>
      <c r="C32" s="829"/>
      <c r="D32" s="829"/>
      <c r="E32" s="829"/>
      <c r="F32" s="829"/>
      <c r="G32" s="829"/>
      <c r="H32" s="831"/>
      <c r="I32" s="831"/>
      <c r="J32" s="831"/>
      <c r="K32" s="831"/>
      <c r="L32" s="795"/>
      <c r="M32" s="795"/>
      <c r="N32" s="795"/>
      <c r="O32" s="795"/>
      <c r="P32" s="795"/>
      <c r="Q32" s="795"/>
    </row>
    <row r="33" spans="1:17" ht="14.4" thickBot="1" x14ac:dyDescent="0.3">
      <c r="A33" s="795"/>
      <c r="B33" s="522"/>
      <c r="C33" s="522"/>
      <c r="D33" s="522"/>
      <c r="E33" s="522"/>
      <c r="F33" s="522"/>
      <c r="G33" s="522"/>
      <c r="H33" s="795"/>
      <c r="I33" s="795"/>
      <c r="J33" s="795"/>
      <c r="K33" s="795"/>
      <c r="L33" s="795"/>
      <c r="M33" s="795"/>
      <c r="N33" s="795"/>
      <c r="O33" s="795"/>
      <c r="P33" s="795"/>
      <c r="Q33" s="795"/>
    </row>
    <row r="34" spans="1:17" ht="14.4" thickBot="1" x14ac:dyDescent="0.3">
      <c r="A34" s="1590" t="s">
        <v>757</v>
      </c>
      <c r="B34" s="1587" t="s">
        <v>736</v>
      </c>
      <c r="C34" s="1588" t="s">
        <v>737</v>
      </c>
      <c r="D34" s="1588" t="s">
        <v>738</v>
      </c>
      <c r="E34" s="1588" t="s">
        <v>739</v>
      </c>
      <c r="F34" s="1588" t="s">
        <v>740</v>
      </c>
      <c r="G34" s="1591" t="s">
        <v>741</v>
      </c>
      <c r="H34" s="1591" t="s">
        <v>742</v>
      </c>
      <c r="I34" s="1589" t="s">
        <v>20</v>
      </c>
      <c r="J34" s="1151"/>
    </row>
    <row r="35" spans="1:17" s="527" customFormat="1" x14ac:dyDescent="0.25">
      <c r="A35" s="1605" t="s">
        <v>758</v>
      </c>
      <c r="B35" s="1606">
        <v>13</v>
      </c>
      <c r="C35" s="1607">
        <v>0</v>
      </c>
      <c r="D35" s="1607">
        <v>5</v>
      </c>
      <c r="E35" s="1607">
        <v>0</v>
      </c>
      <c r="F35" s="1607">
        <v>1</v>
      </c>
      <c r="G35" s="1608">
        <v>0</v>
      </c>
      <c r="H35" s="1608">
        <v>0</v>
      </c>
      <c r="I35" s="1609">
        <f>SUM(B35:H35)</f>
        <v>19</v>
      </c>
    </row>
    <row r="36" spans="1:17" s="527" customFormat="1" ht="14.4" thickBot="1" x14ac:dyDescent="0.3">
      <c r="A36" s="1087" t="s">
        <v>759</v>
      </c>
      <c r="B36" s="1610">
        <v>7</v>
      </c>
      <c r="C36" s="1611">
        <v>0</v>
      </c>
      <c r="D36" s="1611">
        <v>3</v>
      </c>
      <c r="E36" s="1611">
        <v>0</v>
      </c>
      <c r="F36" s="1611">
        <v>4</v>
      </c>
      <c r="G36" s="1612">
        <v>0</v>
      </c>
      <c r="H36" s="1612">
        <v>1</v>
      </c>
      <c r="I36" s="1613">
        <f>SUM(B36:H36)</f>
        <v>15</v>
      </c>
    </row>
    <row r="37" spans="1:17" ht="14.4" thickBot="1" x14ac:dyDescent="0.3">
      <c r="A37" s="1614" t="s">
        <v>760</v>
      </c>
      <c r="B37" s="1615">
        <f>SUM(B35:B36)</f>
        <v>20</v>
      </c>
      <c r="C37" s="1616">
        <f t="shared" ref="C37:H37" si="0">SUM(C35:C36)</f>
        <v>0</v>
      </c>
      <c r="D37" s="1616">
        <f t="shared" si="0"/>
        <v>8</v>
      </c>
      <c r="E37" s="1616">
        <f t="shared" si="0"/>
        <v>0</v>
      </c>
      <c r="F37" s="1616">
        <f t="shared" si="0"/>
        <v>5</v>
      </c>
      <c r="G37" s="1616">
        <f t="shared" si="0"/>
        <v>0</v>
      </c>
      <c r="H37" s="1616">
        <f t="shared" si="0"/>
        <v>1</v>
      </c>
      <c r="I37" s="1617">
        <f>SUM(I35:I36)</f>
        <v>34</v>
      </c>
    </row>
    <row r="38" spans="1:17" x14ac:dyDescent="0.25">
      <c r="B38" s="804"/>
      <c r="C38" s="804"/>
      <c r="D38" s="804"/>
      <c r="E38" s="804"/>
      <c r="F38" s="804"/>
      <c r="G38" s="804"/>
      <c r="H38" s="804"/>
      <c r="I38" s="804"/>
      <c r="J38" s="804"/>
      <c r="K38" s="804"/>
      <c r="L38" s="804"/>
      <c r="M38" s="804"/>
      <c r="N38" s="804"/>
      <c r="O38" s="804"/>
      <c r="P38" s="804"/>
      <c r="Q38" s="804"/>
    </row>
    <row r="39" spans="1:17" x14ac:dyDescent="0.25">
      <c r="B39" s="804"/>
      <c r="C39" s="804"/>
      <c r="D39" s="804"/>
      <c r="E39" s="804"/>
      <c r="F39" s="804"/>
      <c r="G39" s="804"/>
      <c r="H39" s="804"/>
      <c r="I39" s="804"/>
      <c r="J39" s="804"/>
      <c r="K39" s="804"/>
      <c r="L39" s="804"/>
      <c r="M39" s="804"/>
      <c r="N39" s="804"/>
      <c r="O39" s="804"/>
      <c r="P39" s="804"/>
      <c r="Q39" s="804"/>
    </row>
    <row r="40" spans="1:17" x14ac:dyDescent="0.25">
      <c r="A40" s="1592" t="s">
        <v>747</v>
      </c>
      <c r="B40" s="816"/>
      <c r="C40" s="816"/>
      <c r="D40" s="816"/>
      <c r="E40" s="816"/>
      <c r="F40" s="816"/>
      <c r="G40" s="816"/>
      <c r="H40" s="816"/>
      <c r="I40" s="816"/>
      <c r="J40" s="816"/>
      <c r="K40" s="804"/>
    </row>
    <row r="42" spans="1:17" x14ac:dyDescent="0.25">
      <c r="A42" s="1593" t="s">
        <v>757</v>
      </c>
      <c r="B42" s="1594" t="s">
        <v>748</v>
      </c>
      <c r="C42" s="1594" t="s">
        <v>749</v>
      </c>
      <c r="D42" s="1594" t="s">
        <v>20</v>
      </c>
    </row>
    <row r="43" spans="1:17" s="527" customFormat="1" x14ac:dyDescent="0.25">
      <c r="A43" s="1593" t="s">
        <v>758</v>
      </c>
      <c r="B43" s="1593">
        <v>19</v>
      </c>
      <c r="C43" s="1593">
        <v>0</v>
      </c>
      <c r="D43" s="1593">
        <f>SUM(B43:C43)</f>
        <v>19</v>
      </c>
    </row>
    <row r="44" spans="1:17" s="527" customFormat="1" x14ac:dyDescent="0.25">
      <c r="A44" s="1593" t="s">
        <v>759</v>
      </c>
      <c r="B44" s="1593">
        <v>11</v>
      </c>
      <c r="C44" s="1593">
        <v>4</v>
      </c>
      <c r="D44" s="1593">
        <f>SUM(B44:C44)</f>
        <v>15</v>
      </c>
      <c r="J44" s="901"/>
      <c r="K44" s="901"/>
      <c r="L44" s="901"/>
      <c r="M44" s="901"/>
      <c r="N44" s="901"/>
      <c r="O44" s="901"/>
      <c r="P44" s="901"/>
      <c r="Q44" s="901"/>
    </row>
    <row r="45" spans="1:17" s="527" customFormat="1" x14ac:dyDescent="0.25">
      <c r="A45" s="1593" t="s">
        <v>760</v>
      </c>
      <c r="B45" s="1593">
        <f>SUM(B43:B44)</f>
        <v>30</v>
      </c>
      <c r="C45" s="1593">
        <f>SUM(C43:C44)</f>
        <v>4</v>
      </c>
      <c r="D45" s="1593">
        <f>SUM(D43:D44)</f>
        <v>34</v>
      </c>
    </row>
    <row r="46" spans="1:17" x14ac:dyDescent="0.25">
      <c r="B46" s="804"/>
      <c r="C46" s="804"/>
      <c r="D46" s="804"/>
    </row>
    <row r="48" spans="1:17" x14ac:dyDescent="0.25">
      <c r="A48" s="1595" t="s">
        <v>750</v>
      </c>
      <c r="C48" s="804"/>
      <c r="D48" s="804"/>
    </row>
    <row r="50" spans="1:17" x14ac:dyDescent="0.25">
      <c r="A50" s="1593" t="s">
        <v>757</v>
      </c>
      <c r="B50" s="1593"/>
      <c r="C50" s="1594" t="s">
        <v>748</v>
      </c>
      <c r="D50" s="1594" t="s">
        <v>749</v>
      </c>
      <c r="E50" s="1594" t="s">
        <v>20</v>
      </c>
    </row>
    <row r="51" spans="1:17" x14ac:dyDescent="0.25">
      <c r="A51" s="1593" t="s">
        <v>758</v>
      </c>
      <c r="B51" s="1593" t="s">
        <v>41</v>
      </c>
      <c r="C51" s="1593">
        <v>2</v>
      </c>
      <c r="D51" s="1593">
        <v>1</v>
      </c>
      <c r="E51" s="1593">
        <f>SUM(C51:D51)</f>
        <v>3</v>
      </c>
      <c r="F51" s="527"/>
    </row>
    <row r="52" spans="1:17" x14ac:dyDescent="0.25">
      <c r="A52" s="1593" t="s">
        <v>759</v>
      </c>
      <c r="B52" s="1593" t="s">
        <v>41</v>
      </c>
      <c r="C52" s="1593">
        <v>2</v>
      </c>
      <c r="D52" s="1593">
        <v>0</v>
      </c>
      <c r="E52" s="1593">
        <f>SUM(C52:D52)</f>
        <v>2</v>
      </c>
      <c r="F52" s="527"/>
    </row>
    <row r="53" spans="1:17" x14ac:dyDescent="0.25">
      <c r="A53" s="816"/>
      <c r="B53" s="816"/>
      <c r="C53" s="816"/>
      <c r="D53" s="816"/>
      <c r="E53" s="816"/>
      <c r="F53" s="527"/>
    </row>
    <row r="54" spans="1:17" x14ac:dyDescent="0.25">
      <c r="B54" s="804"/>
      <c r="C54" s="804"/>
      <c r="D54" s="804"/>
    </row>
    <row r="55" spans="1:17" x14ac:dyDescent="0.25">
      <c r="A55" s="1592" t="s">
        <v>752</v>
      </c>
      <c r="B55" s="804"/>
      <c r="C55" s="804"/>
      <c r="K55" s="1618"/>
    </row>
    <row r="56" spans="1:17" x14ac:dyDescent="0.25">
      <c r="A56" s="804"/>
      <c r="B56" s="804"/>
      <c r="C56" s="804"/>
      <c r="K56" s="528"/>
    </row>
    <row r="57" spans="1:17" ht="44.7" customHeight="1" x14ac:dyDescent="0.25">
      <c r="A57" s="1593" t="s">
        <v>757</v>
      </c>
      <c r="B57" s="1599"/>
      <c r="C57" s="1600" t="s">
        <v>753</v>
      </c>
      <c r="D57" s="1601" t="s">
        <v>754</v>
      </c>
      <c r="E57" s="1599" t="s">
        <v>755</v>
      </c>
      <c r="F57" s="1602"/>
      <c r="G57" s="1083"/>
      <c r="H57" s="1853"/>
      <c r="I57" s="1854"/>
      <c r="J57" s="1854"/>
      <c r="K57" s="1854"/>
      <c r="L57" s="1854"/>
      <c r="M57" s="1854"/>
    </row>
    <row r="58" spans="1:17" x14ac:dyDescent="0.25">
      <c r="A58" s="1593" t="s">
        <v>758</v>
      </c>
      <c r="B58" s="1593" t="s">
        <v>41</v>
      </c>
      <c r="C58" s="1619">
        <v>4</v>
      </c>
      <c r="D58" s="1619">
        <v>4</v>
      </c>
      <c r="E58" s="1620">
        <v>1.7</v>
      </c>
      <c r="F58" s="1604"/>
      <c r="G58" s="527"/>
      <c r="H58" s="804"/>
      <c r="I58" s="1621"/>
      <c r="J58" s="1621"/>
      <c r="K58" s="1622"/>
      <c r="L58" s="804"/>
      <c r="M58" s="804"/>
    </row>
    <row r="59" spans="1:17" x14ac:dyDescent="0.25">
      <c r="A59" s="1593" t="s">
        <v>759</v>
      </c>
      <c r="B59" s="1593" t="s">
        <v>41</v>
      </c>
      <c r="C59" s="1623">
        <v>6</v>
      </c>
      <c r="D59" s="1623">
        <v>6</v>
      </c>
      <c r="E59" s="1620">
        <v>1.7</v>
      </c>
      <c r="F59" s="1604"/>
      <c r="G59" s="527"/>
      <c r="H59" s="1624"/>
      <c r="I59" s="1621"/>
      <c r="J59" s="1621"/>
      <c r="K59" s="1622"/>
      <c r="L59" s="804"/>
      <c r="M59" s="804"/>
    </row>
    <row r="60" spans="1:17" x14ac:dyDescent="0.25">
      <c r="H60" s="804"/>
      <c r="I60" s="804"/>
      <c r="J60" s="804"/>
      <c r="K60" s="804"/>
      <c r="L60" s="804"/>
      <c r="M60" s="804"/>
    </row>
    <row r="61" spans="1:17" x14ac:dyDescent="0.25">
      <c r="N61" s="1625"/>
      <c r="O61" s="1626"/>
    </row>
    <row r="62" spans="1:17" x14ac:dyDescent="0.25">
      <c r="N62" s="528"/>
      <c r="O62" s="804"/>
    </row>
    <row r="63" spans="1:17" ht="17.25" customHeight="1" x14ac:dyDescent="0.3">
      <c r="A63" s="794" t="s">
        <v>761</v>
      </c>
      <c r="B63" s="795"/>
      <c r="C63" s="303"/>
      <c r="D63" s="303"/>
      <c r="E63" s="303"/>
      <c r="F63" s="303"/>
      <c r="G63" s="303"/>
      <c r="H63" s="1627"/>
      <c r="I63" s="1627"/>
      <c r="J63" s="1627"/>
      <c r="K63" s="1627"/>
      <c r="L63" s="1627"/>
      <c r="M63" s="1627"/>
      <c r="N63" s="1627"/>
      <c r="O63" s="306"/>
      <c r="P63" s="306"/>
      <c r="Q63" s="795"/>
    </row>
    <row r="64" spans="1:17" ht="17.25" customHeight="1" x14ac:dyDescent="0.3">
      <c r="A64" s="794" t="s">
        <v>762</v>
      </c>
      <c r="B64" s="795"/>
      <c r="C64" s="303"/>
      <c r="D64" s="303"/>
      <c r="E64" s="303"/>
      <c r="F64" s="303"/>
      <c r="G64" s="303"/>
      <c r="H64" s="1627"/>
      <c r="I64" s="1627"/>
      <c r="J64" s="1627"/>
      <c r="K64" s="1627"/>
      <c r="L64" s="1627"/>
      <c r="M64" s="1627"/>
      <c r="N64" s="1627"/>
      <c r="O64" s="306"/>
      <c r="P64" s="306"/>
      <c r="Q64" s="795"/>
    </row>
    <row r="65" spans="1:17" ht="15" x14ac:dyDescent="0.25">
      <c r="A65" s="307" t="s">
        <v>496</v>
      </c>
      <c r="B65" s="795"/>
      <c r="C65" s="304"/>
      <c r="D65" s="304"/>
      <c r="E65" s="304"/>
      <c r="F65" s="304"/>
      <c r="G65" s="304"/>
      <c r="H65" s="306"/>
      <c r="I65" s="306"/>
      <c r="J65" s="306"/>
      <c r="K65" s="306"/>
      <c r="L65" s="306"/>
      <c r="M65" s="306"/>
      <c r="N65" s="306"/>
      <c r="O65" s="306"/>
      <c r="P65" s="306"/>
      <c r="Q65" s="795"/>
    </row>
    <row r="66" spans="1:17" ht="15" x14ac:dyDescent="0.25">
      <c r="A66" s="795"/>
      <c r="B66" s="629"/>
      <c r="C66" s="304"/>
      <c r="D66" s="304"/>
      <c r="E66" s="304"/>
      <c r="F66" s="304"/>
      <c r="G66" s="304"/>
      <c r="H66" s="306"/>
      <c r="I66" s="306"/>
      <c r="J66" s="306"/>
      <c r="K66" s="306"/>
      <c r="L66" s="306"/>
      <c r="M66" s="306"/>
      <c r="N66" s="306"/>
      <c r="O66" s="306"/>
      <c r="P66" s="306"/>
      <c r="Q66" s="795"/>
    </row>
    <row r="67" spans="1:17" x14ac:dyDescent="0.25">
      <c r="A67" s="827" t="s">
        <v>735</v>
      </c>
      <c r="B67" s="831"/>
      <c r="C67" s="829"/>
      <c r="D67" s="829"/>
      <c r="E67" s="829"/>
      <c r="F67" s="829"/>
      <c r="G67" s="829"/>
      <c r="H67" s="831"/>
      <c r="I67" s="831"/>
      <c r="J67" s="831"/>
      <c r="K67" s="795"/>
      <c r="L67" s="795"/>
      <c r="M67" s="795"/>
      <c r="N67" s="795"/>
      <c r="O67" s="795"/>
      <c r="P67" s="795"/>
      <c r="Q67" s="795"/>
    </row>
    <row r="68" spans="1:17" ht="14.4" thickBot="1" x14ac:dyDescent="0.3">
      <c r="A68" s="795"/>
      <c r="B68" s="522"/>
      <c r="C68" s="522"/>
      <c r="D68" s="522"/>
      <c r="E68" s="522"/>
      <c r="F68" s="522"/>
      <c r="G68" s="522"/>
      <c r="H68" s="795"/>
      <c r="I68" s="795"/>
      <c r="J68" s="795"/>
      <c r="K68" s="795"/>
      <c r="L68" s="795"/>
      <c r="M68" s="795"/>
      <c r="N68" s="795"/>
      <c r="O68" s="795"/>
      <c r="P68" s="795"/>
      <c r="Q68" s="795"/>
    </row>
    <row r="69" spans="1:17" ht="14.4" thickBot="1" x14ac:dyDescent="0.3">
      <c r="A69" s="1628" t="s">
        <v>751</v>
      </c>
      <c r="B69" s="1587"/>
      <c r="C69" s="1587" t="s">
        <v>736</v>
      </c>
      <c r="D69" s="1588" t="s">
        <v>737</v>
      </c>
      <c r="E69" s="1588" t="s">
        <v>738</v>
      </c>
      <c r="F69" s="1588" t="s">
        <v>739</v>
      </c>
      <c r="G69" s="1588" t="s">
        <v>740</v>
      </c>
      <c r="H69" s="1588" t="s">
        <v>741</v>
      </c>
      <c r="I69" s="1591" t="s">
        <v>742</v>
      </c>
      <c r="J69" s="1591" t="s">
        <v>743</v>
      </c>
      <c r="K69" s="1591" t="s">
        <v>744</v>
      </c>
      <c r="L69" s="1591" t="s">
        <v>745</v>
      </c>
      <c r="M69" s="1589" t="s">
        <v>20</v>
      </c>
    </row>
    <row r="70" spans="1:17" s="527" customFormat="1" x14ac:dyDescent="0.25">
      <c r="A70" s="532" t="s">
        <v>23</v>
      </c>
      <c r="B70" s="1629" t="s">
        <v>41</v>
      </c>
      <c r="C70" s="1630">
        <v>0</v>
      </c>
      <c r="D70" s="1631">
        <v>7</v>
      </c>
      <c r="E70" s="1631">
        <v>0</v>
      </c>
      <c r="F70" s="1631">
        <v>9</v>
      </c>
      <c r="G70" s="1631">
        <v>2</v>
      </c>
      <c r="H70" s="1631">
        <v>3</v>
      </c>
      <c r="I70" s="1632">
        <v>0</v>
      </c>
      <c r="J70" s="1632">
        <v>2</v>
      </c>
      <c r="K70" s="1632">
        <v>0</v>
      </c>
      <c r="L70" s="1632">
        <v>3</v>
      </c>
      <c r="M70" s="1633">
        <f>SUM(C70:L70)</f>
        <v>26</v>
      </c>
    </row>
    <row r="71" spans="1:17" s="527" customFormat="1" ht="14.4" thickBot="1" x14ac:dyDescent="0.3">
      <c r="A71" s="532" t="s">
        <v>27</v>
      </c>
      <c r="B71" s="1634" t="s">
        <v>41</v>
      </c>
      <c r="C71" s="1610">
        <v>0</v>
      </c>
      <c r="D71" s="1611">
        <v>6</v>
      </c>
      <c r="E71" s="1611">
        <v>0</v>
      </c>
      <c r="F71" s="1611">
        <v>8</v>
      </c>
      <c r="G71" s="1611">
        <v>1</v>
      </c>
      <c r="H71" s="1611">
        <v>8</v>
      </c>
      <c r="I71" s="1612">
        <v>0</v>
      </c>
      <c r="J71" s="1612">
        <v>4</v>
      </c>
      <c r="K71" s="1612">
        <v>0</v>
      </c>
      <c r="L71" s="1612">
        <v>1</v>
      </c>
      <c r="M71" s="1613">
        <f>SUM(C71:L71)</f>
        <v>28</v>
      </c>
    </row>
    <row r="72" spans="1:17" ht="14.4" thickBot="1" x14ac:dyDescent="0.3">
      <c r="A72" s="1614" t="s">
        <v>760</v>
      </c>
      <c r="B72" s="1635"/>
      <c r="C72" s="1616">
        <f t="shared" ref="C72:L72" si="1">SUM(C70:C71)</f>
        <v>0</v>
      </c>
      <c r="D72" s="1616">
        <f t="shared" si="1"/>
        <v>13</v>
      </c>
      <c r="E72" s="1616">
        <f t="shared" si="1"/>
        <v>0</v>
      </c>
      <c r="F72" s="1616">
        <f t="shared" si="1"/>
        <v>17</v>
      </c>
      <c r="G72" s="1616">
        <f t="shared" si="1"/>
        <v>3</v>
      </c>
      <c r="H72" s="1616">
        <f t="shared" si="1"/>
        <v>11</v>
      </c>
      <c r="I72" s="1616">
        <f t="shared" si="1"/>
        <v>0</v>
      </c>
      <c r="J72" s="1616">
        <f t="shared" si="1"/>
        <v>6</v>
      </c>
      <c r="K72" s="1616">
        <f t="shared" si="1"/>
        <v>0</v>
      </c>
      <c r="L72" s="1616">
        <f t="shared" si="1"/>
        <v>4</v>
      </c>
      <c r="M72" s="1617">
        <f>SUM(M70:M71)</f>
        <v>54</v>
      </c>
    </row>
    <row r="73" spans="1:17" x14ac:dyDescent="0.25">
      <c r="B73" s="804"/>
      <c r="C73" s="804"/>
      <c r="D73" s="804"/>
      <c r="E73" s="804"/>
      <c r="F73" s="804"/>
      <c r="G73" s="804"/>
      <c r="H73" s="804"/>
      <c r="I73" s="804"/>
      <c r="J73" s="804"/>
      <c r="K73" s="804"/>
      <c r="L73" s="804"/>
      <c r="M73" s="804"/>
      <c r="N73" s="804"/>
      <c r="O73" s="804"/>
      <c r="Q73" s="804"/>
    </row>
    <row r="74" spans="1:17" x14ac:dyDescent="0.25">
      <c r="B74" s="804"/>
      <c r="C74" s="804"/>
      <c r="D74" s="804"/>
      <c r="E74" s="804"/>
      <c r="F74" s="804"/>
      <c r="G74" s="804"/>
      <c r="H74" s="804"/>
      <c r="I74" s="804"/>
      <c r="J74" s="804"/>
      <c r="K74" s="804"/>
      <c r="L74" s="804"/>
      <c r="M74" s="804"/>
      <c r="N74" s="804"/>
      <c r="O74" s="804"/>
      <c r="P74" s="804"/>
      <c r="Q74" s="804"/>
    </row>
    <row r="75" spans="1:17" x14ac:dyDescent="0.25">
      <c r="A75" s="1592" t="s">
        <v>747</v>
      </c>
      <c r="B75" s="816"/>
      <c r="C75" s="816"/>
      <c r="D75" s="816"/>
      <c r="E75" s="816"/>
      <c r="F75" s="816"/>
      <c r="G75" s="816"/>
      <c r="H75" s="816"/>
      <c r="I75" s="816"/>
      <c r="J75" s="1592"/>
      <c r="K75" s="804"/>
      <c r="L75" s="804"/>
      <c r="M75" s="804"/>
      <c r="N75" s="804"/>
      <c r="O75" s="804"/>
      <c r="P75" s="804"/>
    </row>
    <row r="76" spans="1:17" x14ac:dyDescent="0.25">
      <c r="J76" s="804"/>
      <c r="K76" s="804"/>
      <c r="L76" s="804"/>
      <c r="M76" s="804"/>
      <c r="N76" s="804"/>
      <c r="O76" s="804"/>
    </row>
    <row r="77" spans="1:17" x14ac:dyDescent="0.25">
      <c r="A77" s="1593" t="s">
        <v>751</v>
      </c>
      <c r="B77" s="1593"/>
      <c r="C77" s="1594" t="s">
        <v>748</v>
      </c>
      <c r="D77" s="1594" t="s">
        <v>749</v>
      </c>
      <c r="E77" s="1594" t="s">
        <v>20</v>
      </c>
      <c r="J77" s="804"/>
      <c r="K77" s="1473"/>
      <c r="L77" s="1473"/>
      <c r="M77" s="804"/>
      <c r="N77" s="804"/>
      <c r="O77" s="804"/>
    </row>
    <row r="78" spans="1:17" s="527" customFormat="1" x14ac:dyDescent="0.25">
      <c r="A78" s="1593" t="s">
        <v>23</v>
      </c>
      <c r="B78" s="1593" t="s">
        <v>41</v>
      </c>
      <c r="C78" s="1593">
        <v>22</v>
      </c>
      <c r="D78" s="1593">
        <v>4</v>
      </c>
      <c r="E78" s="1593">
        <f>SUM(C78:D78)</f>
        <v>26</v>
      </c>
      <c r="J78" s="816"/>
      <c r="K78" s="1636"/>
      <c r="L78" s="1636"/>
      <c r="M78" s="816"/>
      <c r="N78" s="816"/>
      <c r="O78" s="816"/>
    </row>
    <row r="79" spans="1:17" s="527" customFormat="1" x14ac:dyDescent="0.25">
      <c r="A79" s="1593" t="s">
        <v>27</v>
      </c>
      <c r="B79" s="1593" t="s">
        <v>41</v>
      </c>
      <c r="C79" s="1593">
        <v>25</v>
      </c>
      <c r="D79" s="1593">
        <v>3</v>
      </c>
      <c r="E79" s="1593">
        <f>SUM(C79:D79)</f>
        <v>28</v>
      </c>
      <c r="J79" s="816"/>
      <c r="K79" s="1636"/>
      <c r="L79" s="1636"/>
      <c r="M79" s="816"/>
      <c r="N79" s="816"/>
      <c r="O79" s="816"/>
    </row>
    <row r="80" spans="1:17" x14ac:dyDescent="0.25">
      <c r="A80" s="1593" t="s">
        <v>760</v>
      </c>
      <c r="B80" s="1593"/>
      <c r="C80" s="1593">
        <f>SUM(C78:C79)</f>
        <v>47</v>
      </c>
      <c r="D80" s="1593">
        <f>SUM(D78:D79)</f>
        <v>7</v>
      </c>
      <c r="E80" s="1593">
        <f>SUM(E78:E79)</f>
        <v>54</v>
      </c>
      <c r="J80" s="804"/>
      <c r="K80" s="1473"/>
      <c r="L80" s="1473"/>
      <c r="M80" s="804"/>
      <c r="N80" s="804"/>
      <c r="O80" s="804"/>
    </row>
    <row r="83" spans="1:13" x14ac:dyDescent="0.25">
      <c r="A83" s="1595" t="s">
        <v>750</v>
      </c>
      <c r="C83" s="804"/>
      <c r="D83" s="804"/>
    </row>
    <row r="85" spans="1:13" x14ac:dyDescent="0.25">
      <c r="A85" s="1593" t="s">
        <v>751</v>
      </c>
      <c r="B85" s="1593"/>
      <c r="C85" s="1594" t="s">
        <v>748</v>
      </c>
      <c r="D85" s="1594" t="s">
        <v>749</v>
      </c>
      <c r="E85" s="1594" t="s">
        <v>20</v>
      </c>
    </row>
    <row r="86" spans="1:13" x14ac:dyDescent="0.25">
      <c r="A86" s="1593" t="s">
        <v>23</v>
      </c>
      <c r="B86" s="1593" t="s">
        <v>41</v>
      </c>
      <c r="C86" s="1593">
        <v>2</v>
      </c>
      <c r="D86" s="1593">
        <v>1</v>
      </c>
      <c r="E86" s="1593">
        <f>SUM(C86:D86)</f>
        <v>3</v>
      </c>
    </row>
    <row r="87" spans="1:13" x14ac:dyDescent="0.25">
      <c r="A87" s="1593" t="s">
        <v>27</v>
      </c>
      <c r="B87" s="1593" t="s">
        <v>41</v>
      </c>
      <c r="C87" s="1593">
        <v>2</v>
      </c>
      <c r="D87" s="1593">
        <v>0</v>
      </c>
      <c r="E87" s="1593">
        <f>SUM(C87:D87)</f>
        <v>2</v>
      </c>
    </row>
    <row r="88" spans="1:13" x14ac:dyDescent="0.25">
      <c r="A88" s="1593" t="s">
        <v>760</v>
      </c>
      <c r="B88" s="1593"/>
      <c r="C88" s="1593">
        <f>SUM(C86:C87)</f>
        <v>4</v>
      </c>
      <c r="D88" s="1593">
        <f>SUM(D86:D87)</f>
        <v>1</v>
      </c>
      <c r="E88" s="1593">
        <f>SUM(E86:E87)</f>
        <v>5</v>
      </c>
    </row>
    <row r="89" spans="1:13" x14ac:dyDescent="0.25">
      <c r="A89" s="804"/>
      <c r="B89" s="804"/>
      <c r="C89" s="804"/>
      <c r="D89" s="804"/>
      <c r="E89" s="804"/>
    </row>
    <row r="90" spans="1:13" x14ac:dyDescent="0.25">
      <c r="A90" s="804"/>
      <c r="B90" s="804"/>
      <c r="C90" s="804"/>
      <c r="D90" s="804"/>
      <c r="E90" s="804"/>
    </row>
    <row r="91" spans="1:13" x14ac:dyDescent="0.25">
      <c r="A91" s="1592" t="s">
        <v>752</v>
      </c>
      <c r="B91" s="816"/>
      <c r="C91" s="816"/>
      <c r="D91" s="527"/>
      <c r="E91" s="527"/>
      <c r="F91" s="527"/>
      <c r="G91" s="527"/>
      <c r="H91" s="527"/>
      <c r="I91" s="527"/>
      <c r="J91" s="527"/>
      <c r="K91" s="1596"/>
      <c r="L91" s="527"/>
      <c r="M91" s="527"/>
    </row>
    <row r="92" spans="1:13" x14ac:dyDescent="0.25">
      <c r="A92" s="816"/>
      <c r="B92" s="816"/>
      <c r="C92" s="816"/>
      <c r="D92" s="527"/>
      <c r="E92" s="527"/>
      <c r="F92" s="527"/>
      <c r="G92" s="527"/>
      <c r="H92" s="527"/>
      <c r="I92" s="527"/>
      <c r="J92" s="527"/>
      <c r="K92" s="688"/>
      <c r="L92" s="527"/>
      <c r="M92" s="527"/>
    </row>
    <row r="93" spans="1:13" ht="41.4" x14ac:dyDescent="0.25">
      <c r="A93" s="1593" t="s">
        <v>751</v>
      </c>
      <c r="B93" s="1599"/>
      <c r="C93" s="1600" t="s">
        <v>753</v>
      </c>
      <c r="D93" s="1600" t="s">
        <v>754</v>
      </c>
      <c r="E93" s="1599" t="s">
        <v>755</v>
      </c>
      <c r="F93" s="791"/>
      <c r="G93" s="791"/>
      <c r="H93" s="791"/>
      <c r="I93" s="791"/>
      <c r="J93" s="791"/>
      <c r="K93" s="791"/>
      <c r="L93" s="816"/>
      <c r="M93" s="688"/>
    </row>
    <row r="94" spans="1:13" x14ac:dyDescent="0.25">
      <c r="A94" s="1593" t="s">
        <v>23</v>
      </c>
      <c r="B94" s="1593" t="s">
        <v>41</v>
      </c>
      <c r="C94" s="1623">
        <v>6.3</v>
      </c>
      <c r="D94" s="1623">
        <v>7</v>
      </c>
      <c r="E94" s="1623">
        <v>1.6</v>
      </c>
      <c r="F94" s="527"/>
      <c r="G94" s="527"/>
      <c r="H94" s="527"/>
      <c r="I94" s="527"/>
      <c r="J94" s="804"/>
    </row>
    <row r="95" spans="1:13" x14ac:dyDescent="0.25">
      <c r="A95" s="1593" t="s">
        <v>27</v>
      </c>
      <c r="B95" s="1593" t="s">
        <v>41</v>
      </c>
      <c r="C95" s="1623">
        <v>7</v>
      </c>
      <c r="D95" s="1623">
        <v>7</v>
      </c>
      <c r="E95" s="1620">
        <v>1.8</v>
      </c>
      <c r="F95" s="1604"/>
      <c r="G95" s="527"/>
      <c r="H95" s="527"/>
      <c r="I95" s="527"/>
      <c r="J95" s="527"/>
    </row>
    <row r="96" spans="1:13" x14ac:dyDescent="0.25">
      <c r="A96" s="804"/>
      <c r="B96" s="804"/>
      <c r="C96" s="804"/>
      <c r="D96" s="804"/>
      <c r="E96" s="804"/>
    </row>
    <row r="99" spans="1:9" ht="15.6" x14ac:dyDescent="0.3">
      <c r="A99" s="794" t="s">
        <v>204</v>
      </c>
      <c r="B99" s="795"/>
      <c r="C99" s="303"/>
      <c r="D99" s="303"/>
      <c r="E99" s="303"/>
      <c r="F99" s="303"/>
    </row>
    <row r="100" spans="1:9" ht="15.6" x14ac:dyDescent="0.3">
      <c r="A100" s="794" t="s">
        <v>763</v>
      </c>
      <c r="B100" s="795"/>
      <c r="C100" s="303"/>
      <c r="D100" s="303"/>
      <c r="E100" s="303"/>
      <c r="F100" s="303"/>
    </row>
    <row r="101" spans="1:9" ht="15" x14ac:dyDescent="0.25">
      <c r="A101" s="307" t="s">
        <v>496</v>
      </c>
      <c r="B101" s="795"/>
      <c r="C101" s="304"/>
      <c r="D101" s="304"/>
      <c r="E101" s="304"/>
      <c r="F101" s="304"/>
    </row>
    <row r="102" spans="1:9" ht="15" x14ac:dyDescent="0.25">
      <c r="A102" s="795"/>
      <c r="B102" s="629"/>
      <c r="C102" s="304"/>
      <c r="D102" s="304"/>
      <c r="E102" s="304"/>
      <c r="F102" s="304"/>
    </row>
    <row r="103" spans="1:9" x14ac:dyDescent="0.25">
      <c r="A103" s="827" t="s">
        <v>735</v>
      </c>
      <c r="B103" s="831"/>
      <c r="C103" s="829"/>
      <c r="D103" s="829"/>
      <c r="E103" s="829"/>
      <c r="F103" s="829"/>
    </row>
    <row r="104" spans="1:9" ht="14.25" customHeight="1" thickBot="1" x14ac:dyDescent="0.3">
      <c r="A104" s="795"/>
      <c r="B104" s="522"/>
      <c r="C104" s="522"/>
      <c r="D104" s="522"/>
      <c r="E104" s="522"/>
      <c r="F104" s="522"/>
    </row>
    <row r="105" spans="1:9" ht="14.4" thickBot="1" x14ac:dyDescent="0.3">
      <c r="A105" s="1628" t="s">
        <v>751</v>
      </c>
      <c r="B105" s="1587"/>
      <c r="C105" s="1587" t="s">
        <v>736</v>
      </c>
      <c r="D105" s="1587" t="s">
        <v>737</v>
      </c>
      <c r="E105" s="1587" t="s">
        <v>738</v>
      </c>
      <c r="F105" s="1587" t="s">
        <v>739</v>
      </c>
      <c r="G105" s="1587" t="s">
        <v>740</v>
      </c>
      <c r="H105" s="1587" t="s">
        <v>741</v>
      </c>
      <c r="I105" s="1589" t="s">
        <v>20</v>
      </c>
    </row>
    <row r="106" spans="1:9" s="527" customFormat="1" ht="14.4" thickBot="1" x14ac:dyDescent="0.3">
      <c r="A106" s="1637" t="s">
        <v>22</v>
      </c>
      <c r="B106" s="1638" t="s">
        <v>41</v>
      </c>
      <c r="C106" s="1639">
        <v>2</v>
      </c>
      <c r="D106" s="1639">
        <v>0</v>
      </c>
      <c r="E106" s="1639">
        <v>8</v>
      </c>
      <c r="F106" s="1639">
        <v>0</v>
      </c>
      <c r="G106" s="1639">
        <v>1</v>
      </c>
      <c r="H106" s="1640">
        <v>2</v>
      </c>
      <c r="I106" s="1641">
        <f>SUM(C106:H106)</f>
        <v>13</v>
      </c>
    </row>
    <row r="107" spans="1:9" x14ac:dyDescent="0.25">
      <c r="B107" s="804"/>
      <c r="C107" s="804"/>
      <c r="D107" s="804"/>
      <c r="E107" s="804"/>
      <c r="F107" s="804"/>
    </row>
    <row r="108" spans="1:9" x14ac:dyDescent="0.25">
      <c r="B108" s="804"/>
      <c r="C108" s="804"/>
      <c r="D108" s="804"/>
      <c r="E108" s="804"/>
      <c r="F108" s="804"/>
    </row>
    <row r="109" spans="1:9" x14ac:dyDescent="0.25">
      <c r="A109" s="1592" t="s">
        <v>747</v>
      </c>
      <c r="B109" s="816"/>
      <c r="C109" s="816"/>
      <c r="D109" s="816"/>
      <c r="E109" s="816"/>
      <c r="F109" s="816"/>
    </row>
    <row r="111" spans="1:9" x14ac:dyDescent="0.25">
      <c r="A111" s="1642" t="s">
        <v>751</v>
      </c>
      <c r="B111" s="1642"/>
      <c r="C111" s="1643" t="s">
        <v>748</v>
      </c>
      <c r="D111" s="1643" t="s">
        <v>749</v>
      </c>
      <c r="E111" s="1643" t="s">
        <v>20</v>
      </c>
    </row>
    <row r="112" spans="1:9" s="527" customFormat="1" x14ac:dyDescent="0.25">
      <c r="A112" s="1593" t="s">
        <v>22</v>
      </c>
      <c r="B112" s="1593" t="s">
        <v>41</v>
      </c>
      <c r="C112" s="1593">
        <v>6</v>
      </c>
      <c r="D112" s="1593">
        <v>7</v>
      </c>
      <c r="E112" s="1593">
        <f>SUM(C112:D112)</f>
        <v>13</v>
      </c>
    </row>
    <row r="113" spans="1:9" x14ac:dyDescent="0.25">
      <c r="A113" s="1642" t="s">
        <v>760</v>
      </c>
      <c r="B113" s="1642"/>
      <c r="C113" s="1642">
        <f>SUM(C112:C112)</f>
        <v>6</v>
      </c>
      <c r="D113" s="1642">
        <f>SUM(D112:D112)</f>
        <v>7</v>
      </c>
      <c r="E113" s="1642">
        <f>SUM(E112:E112)</f>
        <v>13</v>
      </c>
    </row>
    <row r="116" spans="1:9" x14ac:dyDescent="0.25">
      <c r="A116" s="1595" t="s">
        <v>750</v>
      </c>
      <c r="C116" s="804"/>
      <c r="D116" s="804"/>
    </row>
    <row r="118" spans="1:9" x14ac:dyDescent="0.25">
      <c r="A118" s="1593" t="s">
        <v>751</v>
      </c>
      <c r="B118" s="1593"/>
      <c r="C118" s="1594" t="s">
        <v>748</v>
      </c>
      <c r="D118" s="1594" t="s">
        <v>749</v>
      </c>
      <c r="E118" s="1594" t="s">
        <v>20</v>
      </c>
      <c r="F118" s="527"/>
      <c r="G118" s="527"/>
      <c r="H118" s="527"/>
      <c r="I118" s="527"/>
    </row>
    <row r="119" spans="1:9" x14ac:dyDescent="0.25">
      <c r="A119" s="1593" t="s">
        <v>22</v>
      </c>
      <c r="B119" s="1593" t="s">
        <v>41</v>
      </c>
      <c r="C119" s="1593"/>
      <c r="D119" s="1593"/>
      <c r="E119" s="1593">
        <f>SUM(C119:D119)</f>
        <v>0</v>
      </c>
      <c r="F119" s="527" t="s">
        <v>764</v>
      </c>
      <c r="G119" s="527"/>
      <c r="H119" s="527"/>
      <c r="I119" s="527"/>
    </row>
    <row r="120" spans="1:9" x14ac:dyDescent="0.25">
      <c r="A120" s="804"/>
      <c r="B120" s="816"/>
      <c r="C120" s="816"/>
      <c r="D120" s="816"/>
      <c r="E120" s="816"/>
      <c r="F120" s="527"/>
      <c r="G120" s="527"/>
      <c r="H120" s="527"/>
      <c r="I120" s="527"/>
    </row>
    <row r="121" spans="1:9" x14ac:dyDescent="0.25">
      <c r="F121" s="527"/>
      <c r="G121" s="527"/>
      <c r="H121" s="527"/>
      <c r="I121" s="527"/>
    </row>
    <row r="122" spans="1:9" x14ac:dyDescent="0.25">
      <c r="A122" s="1592" t="s">
        <v>752</v>
      </c>
      <c r="B122" s="804"/>
      <c r="C122" s="804"/>
      <c r="F122" s="527"/>
      <c r="G122" s="527"/>
      <c r="H122" s="527"/>
      <c r="I122" s="527"/>
    </row>
    <row r="123" spans="1:9" x14ac:dyDescent="0.25">
      <c r="A123" s="804"/>
      <c r="B123" s="804"/>
      <c r="C123" s="804"/>
      <c r="F123" s="527"/>
      <c r="G123" s="527"/>
      <c r="H123" s="527"/>
      <c r="I123" s="527"/>
    </row>
    <row r="124" spans="1:9" ht="41.4" x14ac:dyDescent="0.25">
      <c r="A124" s="1593" t="s">
        <v>751</v>
      </c>
      <c r="B124" s="1599"/>
      <c r="C124" s="1600" t="s">
        <v>753</v>
      </c>
      <c r="D124" s="1601" t="s">
        <v>754</v>
      </c>
      <c r="E124" s="1599" t="s">
        <v>755</v>
      </c>
      <c r="F124" s="1009"/>
      <c r="G124" s="791"/>
      <c r="H124" s="527"/>
      <c r="I124" s="527"/>
    </row>
    <row r="125" spans="1:9" x14ac:dyDescent="0.25">
      <c r="A125" s="1593" t="s">
        <v>22</v>
      </c>
      <c r="B125" s="1593" t="s">
        <v>41</v>
      </c>
      <c r="C125" s="1603"/>
      <c r="D125" s="1603"/>
      <c r="E125" s="1603"/>
      <c r="F125" s="527" t="s">
        <v>764</v>
      </c>
      <c r="G125" s="527"/>
      <c r="H125" s="527"/>
      <c r="I125" s="527"/>
    </row>
    <row r="126" spans="1:9" x14ac:dyDescent="0.25">
      <c r="A126" s="816"/>
      <c r="B126" s="816"/>
      <c r="C126" s="1597"/>
      <c r="D126" s="1597"/>
      <c r="E126" s="1597"/>
      <c r="F126" s="527"/>
      <c r="G126" s="527"/>
      <c r="H126" s="527"/>
      <c r="I126" s="527"/>
    </row>
    <row r="127" spans="1:9" x14ac:dyDescent="0.25">
      <c r="A127" s="816"/>
      <c r="B127" s="816"/>
      <c r="C127" s="1597"/>
      <c r="D127" s="1597"/>
      <c r="E127" s="1597"/>
      <c r="F127" s="527"/>
      <c r="G127" s="527"/>
      <c r="H127" s="527"/>
      <c r="I127" s="527"/>
    </row>
    <row r="128" spans="1:9" x14ac:dyDescent="0.25">
      <c r="F128" s="527"/>
      <c r="G128" s="527"/>
      <c r="H128" s="527"/>
      <c r="I128" s="527"/>
    </row>
    <row r="129" spans="1:14" ht="15.6" x14ac:dyDescent="0.3">
      <c r="A129" s="794" t="s">
        <v>582</v>
      </c>
      <c r="B129" s="795"/>
      <c r="C129" s="303"/>
      <c r="D129" s="303"/>
      <c r="E129" s="303"/>
      <c r="F129" s="303"/>
      <c r="G129" s="303"/>
      <c r="H129" s="1627"/>
      <c r="I129" s="1627"/>
      <c r="J129" s="1627"/>
      <c r="K129" s="1627"/>
      <c r="L129" s="1627"/>
      <c r="M129" s="1627"/>
      <c r="N129" s="1627"/>
    </row>
    <row r="130" spans="1:14" ht="15.6" x14ac:dyDescent="0.3">
      <c r="A130" s="794" t="s">
        <v>793</v>
      </c>
      <c r="B130" s="795"/>
      <c r="C130" s="303"/>
      <c r="D130" s="303"/>
      <c r="E130" s="303"/>
      <c r="F130" s="303"/>
      <c r="G130" s="303"/>
      <c r="H130" s="1627"/>
      <c r="I130" s="1627"/>
      <c r="J130" s="1627"/>
      <c r="K130" s="1627"/>
      <c r="L130" s="1627"/>
      <c r="M130" s="1627"/>
      <c r="N130" s="1627"/>
    </row>
    <row r="131" spans="1:14" ht="15" x14ac:dyDescent="0.25">
      <c r="A131" s="307" t="s">
        <v>496</v>
      </c>
      <c r="B131" s="795"/>
      <c r="C131" s="304"/>
      <c r="D131" s="304"/>
      <c r="E131" s="304"/>
      <c r="F131" s="304"/>
      <c r="G131" s="304"/>
      <c r="H131" s="306"/>
      <c r="I131" s="306"/>
      <c r="J131" s="306"/>
      <c r="K131" s="306"/>
      <c r="L131" s="306"/>
      <c r="M131" s="306"/>
      <c r="N131" s="306"/>
    </row>
    <row r="132" spans="1:14" ht="15" x14ac:dyDescent="0.25">
      <c r="A132" s="795"/>
      <c r="B132" s="629"/>
      <c r="C132" s="304"/>
      <c r="D132" s="304"/>
      <c r="E132" s="304"/>
      <c r="F132" s="304"/>
      <c r="G132" s="304"/>
      <c r="H132" s="306"/>
      <c r="I132" s="306"/>
      <c r="J132" s="306"/>
      <c r="K132" s="306"/>
      <c r="L132" s="306"/>
      <c r="M132" s="306"/>
      <c r="N132" s="306"/>
    </row>
    <row r="133" spans="1:14" x14ac:dyDescent="0.25">
      <c r="A133" s="1595" t="s">
        <v>750</v>
      </c>
      <c r="C133" s="804"/>
      <c r="D133" s="804"/>
    </row>
    <row r="135" spans="1:14" x14ac:dyDescent="0.25">
      <c r="A135" s="1593" t="s">
        <v>751</v>
      </c>
      <c r="B135" s="1593"/>
      <c r="C135" s="1594" t="s">
        <v>748</v>
      </c>
      <c r="D135" s="1594" t="s">
        <v>749</v>
      </c>
      <c r="E135" s="1594" t="s">
        <v>20</v>
      </c>
    </row>
    <row r="136" spans="1:14" x14ac:dyDescent="0.25">
      <c r="A136" s="1593" t="s">
        <v>23</v>
      </c>
      <c r="B136" s="1593" t="s">
        <v>41</v>
      </c>
      <c r="C136" s="1593">
        <v>2</v>
      </c>
      <c r="D136" s="1593">
        <v>0</v>
      </c>
      <c r="E136" s="1593">
        <f>SUM(C136:D136)</f>
        <v>2</v>
      </c>
    </row>
    <row r="137" spans="1:14" x14ac:dyDescent="0.25">
      <c r="A137" s="1593" t="s">
        <v>27</v>
      </c>
      <c r="B137" s="1593" t="s">
        <v>41</v>
      </c>
      <c r="C137" s="1593">
        <v>2</v>
      </c>
      <c r="D137" s="1593">
        <v>0</v>
      </c>
      <c r="E137" s="1593">
        <f>SUM(C137:D137)</f>
        <v>2</v>
      </c>
    </row>
    <row r="138" spans="1:14" x14ac:dyDescent="0.25">
      <c r="A138" s="1593" t="s">
        <v>760</v>
      </c>
      <c r="B138" s="1593"/>
      <c r="C138" s="1593">
        <f>SUM(C136:C137)</f>
        <v>4</v>
      </c>
      <c r="D138" s="1593">
        <f>SUM(D136:D137)</f>
        <v>0</v>
      </c>
      <c r="E138" s="1593">
        <f>SUM(E136:E137)</f>
        <v>4</v>
      </c>
    </row>
    <row r="139" spans="1:14" x14ac:dyDescent="0.25">
      <c r="A139" s="804"/>
      <c r="B139" s="804"/>
      <c r="C139" s="804"/>
      <c r="D139" s="804"/>
      <c r="E139" s="804"/>
    </row>
    <row r="140" spans="1:14" x14ac:dyDescent="0.25">
      <c r="A140" s="804"/>
      <c r="B140" s="804"/>
      <c r="C140" s="804"/>
      <c r="D140" s="804"/>
      <c r="E140" s="804"/>
    </row>
    <row r="141" spans="1:14" x14ac:dyDescent="0.25">
      <c r="A141" s="1592" t="s">
        <v>752</v>
      </c>
      <c r="B141" s="816"/>
      <c r="C141" s="816"/>
      <c r="D141" s="527"/>
      <c r="E141" s="527"/>
      <c r="F141" s="527"/>
      <c r="G141" s="527"/>
      <c r="H141" s="527"/>
      <c r="I141" s="527"/>
      <c r="J141" s="527"/>
      <c r="K141" s="1596"/>
      <c r="L141" s="527"/>
      <c r="M141" s="527"/>
    </row>
    <row r="142" spans="1:14" x14ac:dyDescent="0.25">
      <c r="A142" s="816"/>
      <c r="B142" s="816"/>
      <c r="C142" s="816"/>
      <c r="D142" s="527"/>
      <c r="E142" s="527"/>
      <c r="F142" s="527"/>
      <c r="G142" s="527"/>
      <c r="H142" s="527"/>
      <c r="I142" s="527"/>
      <c r="J142" s="527"/>
      <c r="K142" s="688"/>
      <c r="L142" s="527"/>
      <c r="M142" s="527"/>
    </row>
    <row r="143" spans="1:14" ht="41.4" x14ac:dyDescent="0.25">
      <c r="A143" s="1593" t="s">
        <v>751</v>
      </c>
      <c r="B143" s="1599"/>
      <c r="C143" s="1600" t="s">
        <v>753</v>
      </c>
      <c r="D143" s="1600" t="s">
        <v>754</v>
      </c>
      <c r="E143" s="1599" t="s">
        <v>755</v>
      </c>
      <c r="F143" s="791"/>
      <c r="G143" s="791"/>
      <c r="H143" s="791"/>
      <c r="I143" s="791"/>
      <c r="J143" s="791"/>
      <c r="K143" s="791"/>
      <c r="L143" s="816"/>
      <c r="M143" s="688"/>
    </row>
    <row r="144" spans="1:14" x14ac:dyDescent="0.25">
      <c r="A144" s="1593" t="s">
        <v>23</v>
      </c>
      <c r="B144" s="1593" t="s">
        <v>41</v>
      </c>
      <c r="C144" s="1623">
        <v>12</v>
      </c>
      <c r="D144" s="1623">
        <v>12</v>
      </c>
      <c r="E144" s="1623">
        <v>1.7</v>
      </c>
      <c r="F144" s="527"/>
      <c r="G144" s="527"/>
      <c r="H144" s="527"/>
      <c r="I144" s="527"/>
      <c r="J144" s="804"/>
    </row>
    <row r="145" spans="1:10" x14ac:dyDescent="0.25">
      <c r="A145" s="1593" t="s">
        <v>27</v>
      </c>
      <c r="B145" s="1593" t="s">
        <v>41</v>
      </c>
      <c r="C145" s="1623">
        <v>11</v>
      </c>
      <c r="D145" s="1623">
        <v>11</v>
      </c>
      <c r="E145" s="1620">
        <v>2</v>
      </c>
      <c r="F145" s="1604"/>
      <c r="G145" s="527"/>
      <c r="H145" s="527"/>
      <c r="I145" s="527"/>
      <c r="J145" s="527"/>
    </row>
    <row r="146" spans="1:10" x14ac:dyDescent="0.25">
      <c r="A146" s="804"/>
      <c r="B146" s="804"/>
      <c r="C146" s="804"/>
      <c r="D146" s="804"/>
      <c r="E146" s="804"/>
    </row>
  </sheetData>
  <mergeCells count="2">
    <mergeCell ref="H24:M24"/>
    <mergeCell ref="H57:M57"/>
  </mergeCells>
  <pageMargins left="0.78740157499999996" right="0.78740157499999996" top="0.984251969" bottom="0.984251969" header="0.4921259845" footer="0.4921259845"/>
  <pageSetup paperSize="9" scale="71" fitToHeight="2" orientation="landscape" horizontalDpi="4294967295" verticalDpi="4294967295" r:id="rId1"/>
  <headerFooter alignWithMargins="0">
    <oddHeader>&amp;LFachhochschule Südwestfalen
- Der Kanzler -&amp;RIserlohn, 01.12.2023
SG 2.1</oddHeader>
    <oddFooter>&amp;R&amp;A</oddFooter>
  </headerFooter>
  <rowBreaks count="4" manualBreakCount="4">
    <brk id="28" max="14" man="1"/>
    <brk id="62" max="14" man="1"/>
    <brk id="97" max="14" man="1"/>
    <brk id="127"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A36" zoomScale="90" zoomScaleNormal="90" zoomScaleSheetLayoutView="50" workbookViewId="0">
      <selection activeCell="B63" sqref="B63"/>
    </sheetView>
  </sheetViews>
  <sheetFormatPr baseColWidth="10" defaultColWidth="10.5546875" defaultRowHeight="13.2" x14ac:dyDescent="0.25"/>
  <cols>
    <col min="1" max="1" width="65" style="711" customWidth="1"/>
    <col min="2" max="2" width="5.44140625" style="711" customWidth="1"/>
    <col min="3" max="6" width="10.5546875" style="711" customWidth="1"/>
    <col min="7" max="7" width="10.44140625" style="711" customWidth="1"/>
    <col min="8" max="8" width="9.44140625" style="711" customWidth="1"/>
    <col min="9" max="16384" width="10.5546875" style="711"/>
  </cols>
  <sheetData>
    <row r="1" spans="1:8" ht="13.8" x14ac:dyDescent="0.25">
      <c r="A1" s="1413" t="s">
        <v>419</v>
      </c>
      <c r="B1" s="1413"/>
      <c r="C1" s="725"/>
      <c r="D1" s="522"/>
      <c r="E1" s="522"/>
      <c r="F1" s="522"/>
      <c r="G1" s="522"/>
      <c r="H1" s="522"/>
    </row>
    <row r="2" spans="1:8" ht="13.8" x14ac:dyDescent="0.25">
      <c r="A2" s="307" t="s">
        <v>496</v>
      </c>
      <c r="B2" s="307"/>
      <c r="C2" s="522"/>
      <c r="D2" s="522"/>
      <c r="E2" s="522"/>
      <c r="F2" s="522"/>
      <c r="G2" s="522"/>
      <c r="H2" s="522"/>
    </row>
    <row r="3" spans="1:8" ht="14.4" thickBot="1" x14ac:dyDescent="0.3">
      <c r="A3" s="710"/>
      <c r="B3" s="710"/>
      <c r="C3" s="710"/>
      <c r="D3" s="710"/>
      <c r="E3" s="726"/>
      <c r="F3" s="726"/>
      <c r="G3" s="710"/>
      <c r="H3" s="524"/>
    </row>
    <row r="4" spans="1:8" ht="14.4" thickBot="1" x14ac:dyDescent="0.3">
      <c r="A4" s="727"/>
      <c r="B4" s="728"/>
      <c r="C4" s="729"/>
      <c r="D4" s="730" t="s">
        <v>239</v>
      </c>
      <c r="E4" s="729"/>
      <c r="F4" s="731"/>
      <c r="G4" s="728"/>
      <c r="H4" s="524"/>
    </row>
    <row r="5" spans="1:8" ht="13.8" x14ac:dyDescent="0.25">
      <c r="A5" s="732" t="s">
        <v>2</v>
      </c>
      <c r="B5" s="317"/>
      <c r="C5" s="727" t="s">
        <v>18</v>
      </c>
      <c r="D5" s="733"/>
      <c r="E5" s="727" t="s">
        <v>19</v>
      </c>
      <c r="F5" s="733"/>
      <c r="G5" s="734" t="s">
        <v>20</v>
      </c>
      <c r="H5" s="373"/>
    </row>
    <row r="6" spans="1:8" ht="14.4" thickBot="1" x14ac:dyDescent="0.3">
      <c r="A6" s="1419"/>
      <c r="B6" s="1411"/>
      <c r="C6" s="735" t="s">
        <v>15</v>
      </c>
      <c r="D6" s="736" t="s">
        <v>16</v>
      </c>
      <c r="E6" s="735" t="s">
        <v>15</v>
      </c>
      <c r="F6" s="737" t="s">
        <v>16</v>
      </c>
      <c r="G6" s="738"/>
      <c r="H6" s="373"/>
    </row>
    <row r="7" spans="1:8" s="741" customFormat="1" ht="15.6" customHeight="1" x14ac:dyDescent="0.25">
      <c r="A7" s="530" t="s">
        <v>150</v>
      </c>
      <c r="B7" s="530" t="s">
        <v>40</v>
      </c>
      <c r="C7" s="631">
        <v>11</v>
      </c>
      <c r="D7" s="739">
        <f t="shared" ref="D7:D35" si="0">SUM(C7)*100/(G7)</f>
        <v>100</v>
      </c>
      <c r="E7" s="631">
        <v>0</v>
      </c>
      <c r="F7" s="739">
        <f t="shared" ref="F7:F35" si="1">SUM(E7)*100/(G7)</f>
        <v>0</v>
      </c>
      <c r="G7" s="740">
        <f t="shared" ref="G7:G13" si="2">SUM(C7,E7)</f>
        <v>11</v>
      </c>
      <c r="H7" s="527"/>
    </row>
    <row r="8" spans="1:8" s="741" customFormat="1" ht="15.6" customHeight="1" x14ac:dyDescent="0.25">
      <c r="A8" s="479" t="s">
        <v>42</v>
      </c>
      <c r="B8" s="479" t="s">
        <v>40</v>
      </c>
      <c r="C8" s="631">
        <v>3</v>
      </c>
      <c r="D8" s="739">
        <f t="shared" si="0"/>
        <v>27.272727272727273</v>
      </c>
      <c r="E8" s="631">
        <v>8</v>
      </c>
      <c r="F8" s="739">
        <f t="shared" si="1"/>
        <v>72.727272727272734</v>
      </c>
      <c r="G8" s="740">
        <f t="shared" si="2"/>
        <v>11</v>
      </c>
      <c r="H8" s="527"/>
    </row>
    <row r="9" spans="1:8" s="741" customFormat="1" ht="15.6" customHeight="1" x14ac:dyDescent="0.25">
      <c r="A9" s="479" t="s">
        <v>170</v>
      </c>
      <c r="B9" s="479" t="s">
        <v>40</v>
      </c>
      <c r="C9" s="631">
        <v>1</v>
      </c>
      <c r="D9" s="739">
        <f t="shared" ref="D9" si="3">SUM(C9)*100/(G9)</f>
        <v>100</v>
      </c>
      <c r="E9" s="631">
        <v>0</v>
      </c>
      <c r="F9" s="739">
        <f t="shared" ref="F9" si="4">SUM(E9)*100/(G9)</f>
        <v>0</v>
      </c>
      <c r="G9" s="740">
        <f t="shared" si="2"/>
        <v>1</v>
      </c>
      <c r="H9" s="527"/>
    </row>
    <row r="10" spans="1:8" s="741" customFormat="1" ht="15.6" customHeight="1" x14ac:dyDescent="0.25">
      <c r="A10" s="479" t="s">
        <v>160</v>
      </c>
      <c r="B10" s="479" t="s">
        <v>40</v>
      </c>
      <c r="C10" s="631">
        <v>9</v>
      </c>
      <c r="D10" s="739">
        <f t="shared" ref="D10:D13" si="5">SUM(C10)*100/(G10)</f>
        <v>81.818181818181813</v>
      </c>
      <c r="E10" s="631">
        <v>2</v>
      </c>
      <c r="F10" s="739">
        <f t="shared" ref="F10:F13" si="6">SUM(E10)*100/(G10)</f>
        <v>18.181818181818183</v>
      </c>
      <c r="G10" s="740">
        <f t="shared" si="2"/>
        <v>11</v>
      </c>
      <c r="H10" s="527"/>
    </row>
    <row r="11" spans="1:8" s="741" customFormat="1" ht="15.6" customHeight="1" x14ac:dyDescent="0.25">
      <c r="A11" s="479" t="s">
        <v>191</v>
      </c>
      <c r="B11" s="479" t="s">
        <v>41</v>
      </c>
      <c r="C11" s="631">
        <v>1</v>
      </c>
      <c r="D11" s="739">
        <f t="shared" si="5"/>
        <v>100</v>
      </c>
      <c r="E11" s="631">
        <v>0</v>
      </c>
      <c r="F11" s="739">
        <f t="shared" si="6"/>
        <v>0</v>
      </c>
      <c r="G11" s="740">
        <f t="shared" si="2"/>
        <v>1</v>
      </c>
      <c r="H11" s="527"/>
    </row>
    <row r="12" spans="1:8" s="741" customFormat="1" ht="15.6" customHeight="1" x14ac:dyDescent="0.25">
      <c r="A12" s="479" t="s">
        <v>192</v>
      </c>
      <c r="B12" s="479" t="s">
        <v>41</v>
      </c>
      <c r="C12" s="631">
        <v>4</v>
      </c>
      <c r="D12" s="739">
        <f t="shared" si="5"/>
        <v>100</v>
      </c>
      <c r="E12" s="631">
        <v>0</v>
      </c>
      <c r="F12" s="739">
        <f t="shared" si="6"/>
        <v>0</v>
      </c>
      <c r="G12" s="740">
        <f t="shared" si="2"/>
        <v>4</v>
      </c>
      <c r="H12" s="527"/>
    </row>
    <row r="13" spans="1:8" s="741" customFormat="1" ht="15.6" customHeight="1" x14ac:dyDescent="0.25">
      <c r="A13" s="479" t="s">
        <v>174</v>
      </c>
      <c r="B13" s="479" t="s">
        <v>41</v>
      </c>
      <c r="C13" s="631">
        <v>1</v>
      </c>
      <c r="D13" s="739">
        <f t="shared" si="5"/>
        <v>50</v>
      </c>
      <c r="E13" s="631">
        <v>1</v>
      </c>
      <c r="F13" s="739">
        <f t="shared" si="6"/>
        <v>50</v>
      </c>
      <c r="G13" s="740">
        <f t="shared" si="2"/>
        <v>2</v>
      </c>
      <c r="H13" s="527"/>
    </row>
    <row r="14" spans="1:8" ht="15.6" customHeight="1" x14ac:dyDescent="0.25">
      <c r="A14" s="742" t="s">
        <v>112</v>
      </c>
      <c r="B14" s="743"/>
      <c r="C14" s="744">
        <f>SUM(C7:C13)</f>
        <v>30</v>
      </c>
      <c r="D14" s="526">
        <f>SUM(C14)*100/(G14)</f>
        <v>73.170731707317074</v>
      </c>
      <c r="E14" s="745">
        <f>SUM(E7:E13)</f>
        <v>11</v>
      </c>
      <c r="F14" s="526">
        <f>SUM(E14)*100/(G14)</f>
        <v>26.829268292682926</v>
      </c>
      <c r="G14" s="746">
        <f>SUM(G7:G13)</f>
        <v>41</v>
      </c>
      <c r="H14" s="527"/>
    </row>
    <row r="15" spans="1:8" s="741" customFormat="1" ht="15.6" customHeight="1" x14ac:dyDescent="0.25">
      <c r="A15" s="479" t="s">
        <v>354</v>
      </c>
      <c r="B15" s="479" t="s">
        <v>40</v>
      </c>
      <c r="C15" s="631">
        <v>6</v>
      </c>
      <c r="D15" s="747">
        <f t="shared" si="0"/>
        <v>85.714285714285708</v>
      </c>
      <c r="E15" s="631">
        <v>1</v>
      </c>
      <c r="F15" s="747">
        <f t="shared" si="1"/>
        <v>14.285714285714286</v>
      </c>
      <c r="G15" s="748">
        <f>SUM(C15,E15)</f>
        <v>7</v>
      </c>
      <c r="H15" s="527"/>
    </row>
    <row r="16" spans="1:8" s="741" customFormat="1" ht="15.6" customHeight="1" x14ac:dyDescent="0.25">
      <c r="A16" s="479" t="s">
        <v>92</v>
      </c>
      <c r="B16" s="479" t="s">
        <v>40</v>
      </c>
      <c r="C16" s="631">
        <v>3</v>
      </c>
      <c r="D16" s="747">
        <f>SUM(C16)*100/(G16)</f>
        <v>100</v>
      </c>
      <c r="E16" s="631">
        <v>0</v>
      </c>
      <c r="F16" s="747">
        <f>SUM(E16)*100/(G16)</f>
        <v>0</v>
      </c>
      <c r="G16" s="748">
        <f>SUM(C16,E16)</f>
        <v>3</v>
      </c>
      <c r="H16" s="527"/>
    </row>
    <row r="17" spans="1:8" s="741" customFormat="1" ht="15.6" customHeight="1" x14ac:dyDescent="0.25">
      <c r="A17" s="480" t="s">
        <v>201</v>
      </c>
      <c r="B17" s="479" t="s">
        <v>41</v>
      </c>
      <c r="C17" s="631">
        <v>2</v>
      </c>
      <c r="D17" s="749">
        <f>SUM(C17)*100/(G17)</f>
        <v>100</v>
      </c>
      <c r="E17" s="631">
        <v>0</v>
      </c>
      <c r="F17" s="749">
        <f t="shared" si="1"/>
        <v>0</v>
      </c>
      <c r="G17" s="740">
        <f>SUM(C17,E17)</f>
        <v>2</v>
      </c>
      <c r="H17" s="527"/>
    </row>
    <row r="18" spans="1:8" s="741" customFormat="1" ht="15.6" customHeight="1" x14ac:dyDescent="0.25">
      <c r="A18" s="479" t="s">
        <v>355</v>
      </c>
      <c r="B18" s="479" t="s">
        <v>40</v>
      </c>
      <c r="C18" s="631">
        <v>4</v>
      </c>
      <c r="D18" s="747">
        <f t="shared" si="0"/>
        <v>100</v>
      </c>
      <c r="E18" s="631">
        <v>0</v>
      </c>
      <c r="F18" s="747">
        <f t="shared" si="1"/>
        <v>0</v>
      </c>
      <c r="G18" s="748">
        <f t="shared" ref="G18:G23" si="7">SUM(C18,E18)</f>
        <v>4</v>
      </c>
      <c r="H18" s="527"/>
    </row>
    <row r="19" spans="1:8" s="741" customFormat="1" ht="15.6" customHeight="1" x14ac:dyDescent="0.25">
      <c r="A19" s="479" t="s">
        <v>95</v>
      </c>
      <c r="B19" s="479" t="s">
        <v>40</v>
      </c>
      <c r="C19" s="631">
        <v>6</v>
      </c>
      <c r="D19" s="747">
        <f t="shared" si="0"/>
        <v>75</v>
      </c>
      <c r="E19" s="631">
        <v>2</v>
      </c>
      <c r="F19" s="747">
        <f t="shared" si="1"/>
        <v>25</v>
      </c>
      <c r="G19" s="748">
        <f t="shared" si="7"/>
        <v>8</v>
      </c>
      <c r="H19" s="527"/>
    </row>
    <row r="20" spans="1:8" s="741" customFormat="1" ht="15.6" customHeight="1" x14ac:dyDescent="0.25">
      <c r="A20" s="472" t="s">
        <v>133</v>
      </c>
      <c r="B20" s="472" t="s">
        <v>40</v>
      </c>
      <c r="C20" s="631">
        <v>4</v>
      </c>
      <c r="D20" s="749">
        <f t="shared" si="0"/>
        <v>100</v>
      </c>
      <c r="E20" s="631">
        <v>0</v>
      </c>
      <c r="F20" s="749">
        <f t="shared" si="1"/>
        <v>0</v>
      </c>
      <c r="G20" s="750">
        <f t="shared" si="7"/>
        <v>4</v>
      </c>
      <c r="H20" s="527"/>
    </row>
    <row r="21" spans="1:8" s="741" customFormat="1" ht="15.6" customHeight="1" x14ac:dyDescent="0.25">
      <c r="A21" s="472" t="s">
        <v>26</v>
      </c>
      <c r="B21" s="472" t="s">
        <v>40</v>
      </c>
      <c r="C21" s="631">
        <v>16</v>
      </c>
      <c r="D21" s="749">
        <f t="shared" si="0"/>
        <v>76.19047619047619</v>
      </c>
      <c r="E21" s="631">
        <v>5</v>
      </c>
      <c r="F21" s="749">
        <f t="shared" si="1"/>
        <v>23.80952380952381</v>
      </c>
      <c r="G21" s="750">
        <f t="shared" si="7"/>
        <v>21</v>
      </c>
      <c r="H21" s="527"/>
    </row>
    <row r="22" spans="1:8" s="741" customFormat="1" ht="15.6" customHeight="1" x14ac:dyDescent="0.25">
      <c r="A22" s="472" t="s">
        <v>26</v>
      </c>
      <c r="B22" s="472" t="s">
        <v>41</v>
      </c>
      <c r="C22" s="631">
        <v>7</v>
      </c>
      <c r="D22" s="749">
        <f t="shared" si="0"/>
        <v>87.5</v>
      </c>
      <c r="E22" s="631">
        <v>1</v>
      </c>
      <c r="F22" s="749">
        <f t="shared" si="1"/>
        <v>12.5</v>
      </c>
      <c r="G22" s="750">
        <f t="shared" si="7"/>
        <v>8</v>
      </c>
      <c r="H22" s="527"/>
    </row>
    <row r="23" spans="1:8" s="741" customFormat="1" ht="15.6" customHeight="1" x14ac:dyDescent="0.25">
      <c r="A23" s="480" t="s">
        <v>32</v>
      </c>
      <c r="B23" s="472" t="s">
        <v>40</v>
      </c>
      <c r="C23" s="631">
        <v>4</v>
      </c>
      <c r="D23" s="749">
        <f t="shared" si="0"/>
        <v>100</v>
      </c>
      <c r="E23" s="631">
        <v>0</v>
      </c>
      <c r="F23" s="749">
        <f t="shared" si="1"/>
        <v>0</v>
      </c>
      <c r="G23" s="750">
        <f t="shared" si="7"/>
        <v>4</v>
      </c>
      <c r="H23" s="527"/>
    </row>
    <row r="24" spans="1:8" ht="15.6" customHeight="1" x14ac:dyDescent="0.25">
      <c r="A24" s="742" t="s">
        <v>50</v>
      </c>
      <c r="B24" s="743"/>
      <c r="C24" s="744">
        <f>SUM(C15:C23)</f>
        <v>52</v>
      </c>
      <c r="D24" s="526">
        <f t="shared" si="0"/>
        <v>85.245901639344268</v>
      </c>
      <c r="E24" s="745">
        <f>SUM(E15:E23)</f>
        <v>9</v>
      </c>
      <c r="F24" s="526">
        <f t="shared" si="1"/>
        <v>14.754098360655737</v>
      </c>
      <c r="G24" s="746">
        <f>SUM(G15:G23)</f>
        <v>61</v>
      </c>
      <c r="H24" s="373"/>
    </row>
    <row r="25" spans="1:8" ht="15.6" customHeight="1" x14ac:dyDescent="0.25">
      <c r="A25" s="751" t="s">
        <v>5</v>
      </c>
      <c r="B25" s="752"/>
      <c r="C25" s="753">
        <f>SUM(C14,C24)</f>
        <v>82</v>
      </c>
      <c r="D25" s="754">
        <f t="shared" si="0"/>
        <v>80.392156862745097</v>
      </c>
      <c r="E25" s="753">
        <f>SUM(E14,E24)</f>
        <v>20</v>
      </c>
      <c r="F25" s="754">
        <f t="shared" si="1"/>
        <v>19.607843137254903</v>
      </c>
      <c r="G25" s="949">
        <f>SUM(G14,G24)</f>
        <v>102</v>
      </c>
      <c r="H25" s="373"/>
    </row>
    <row r="26" spans="1:8" s="741" customFormat="1" ht="15.6" customHeight="1" x14ac:dyDescent="0.25">
      <c r="A26" s="621" t="s">
        <v>173</v>
      </c>
      <c r="B26" s="755" t="s">
        <v>40</v>
      </c>
      <c r="C26" s="630">
        <v>1</v>
      </c>
      <c r="D26" s="756">
        <f>SUM(C26)*100/(G26)</f>
        <v>100</v>
      </c>
      <c r="E26" s="630">
        <v>0</v>
      </c>
      <c r="F26" s="756">
        <f>SUM(E26)*100/(G26)</f>
        <v>0</v>
      </c>
      <c r="G26" s="757">
        <f>SUM(C26,E26)</f>
        <v>1</v>
      </c>
      <c r="H26" s="527"/>
    </row>
    <row r="27" spans="1:8" s="741" customFormat="1" ht="15.6" customHeight="1" x14ac:dyDescent="0.25">
      <c r="A27" s="480" t="s">
        <v>134</v>
      </c>
      <c r="B27" s="472" t="s">
        <v>40</v>
      </c>
      <c r="C27" s="631">
        <v>3</v>
      </c>
      <c r="D27" s="749">
        <f t="shared" si="0"/>
        <v>30</v>
      </c>
      <c r="E27" s="631">
        <v>7</v>
      </c>
      <c r="F27" s="749">
        <f t="shared" si="1"/>
        <v>70</v>
      </c>
      <c r="G27" s="758">
        <f t="shared" ref="G27:G35" si="8">SUM(C27,E27)</f>
        <v>10</v>
      </c>
      <c r="H27" s="527"/>
    </row>
    <row r="28" spans="1:8" s="741" customFormat="1" ht="15.6" customHeight="1" x14ac:dyDescent="0.25">
      <c r="A28" s="480" t="s">
        <v>198</v>
      </c>
      <c r="B28" s="472" t="s">
        <v>41</v>
      </c>
      <c r="C28" s="631">
        <v>2</v>
      </c>
      <c r="D28" s="749">
        <f t="shared" si="0"/>
        <v>100</v>
      </c>
      <c r="E28" s="631">
        <v>0</v>
      </c>
      <c r="F28" s="749">
        <f t="shared" si="1"/>
        <v>0</v>
      </c>
      <c r="G28" s="758">
        <f t="shared" si="8"/>
        <v>2</v>
      </c>
      <c r="H28" s="527"/>
    </row>
    <row r="29" spans="1:8" s="741" customFormat="1" ht="15.6" customHeight="1" x14ac:dyDescent="0.25">
      <c r="A29" s="480" t="s">
        <v>166</v>
      </c>
      <c r="B29" s="472" t="s">
        <v>40</v>
      </c>
      <c r="C29" s="631">
        <v>1</v>
      </c>
      <c r="D29" s="749">
        <f t="shared" ref="D29" si="9">SUM(C29)*100/(G29)</f>
        <v>100</v>
      </c>
      <c r="E29" s="631">
        <v>0</v>
      </c>
      <c r="F29" s="749">
        <f t="shared" ref="F29" si="10">SUM(E29)*100/(G29)</f>
        <v>0</v>
      </c>
      <c r="G29" s="758">
        <f t="shared" si="8"/>
        <v>1</v>
      </c>
      <c r="H29" s="527"/>
    </row>
    <row r="30" spans="1:8" s="741" customFormat="1" ht="15.6" customHeight="1" x14ac:dyDescent="0.25">
      <c r="A30" s="480" t="s">
        <v>141</v>
      </c>
      <c r="B30" s="472" t="s">
        <v>40</v>
      </c>
      <c r="C30" s="631">
        <v>5</v>
      </c>
      <c r="D30" s="749">
        <f t="shared" si="0"/>
        <v>100</v>
      </c>
      <c r="E30" s="631">
        <v>0</v>
      </c>
      <c r="F30" s="749">
        <f t="shared" si="1"/>
        <v>0</v>
      </c>
      <c r="G30" s="758">
        <f t="shared" si="8"/>
        <v>5</v>
      </c>
      <c r="H30" s="527"/>
    </row>
    <row r="31" spans="1:8" s="741" customFormat="1" ht="15.6" customHeight="1" x14ac:dyDescent="0.25">
      <c r="A31" s="480" t="s">
        <v>31</v>
      </c>
      <c r="B31" s="472" t="s">
        <v>40</v>
      </c>
      <c r="C31" s="631">
        <v>7</v>
      </c>
      <c r="D31" s="749">
        <f t="shared" si="0"/>
        <v>100</v>
      </c>
      <c r="E31" s="631">
        <v>0</v>
      </c>
      <c r="F31" s="749">
        <f t="shared" si="1"/>
        <v>0</v>
      </c>
      <c r="G31" s="758">
        <f t="shared" si="8"/>
        <v>7</v>
      </c>
      <c r="H31" s="527"/>
    </row>
    <row r="32" spans="1:8" s="741" customFormat="1" ht="15.6" customHeight="1" x14ac:dyDescent="0.25">
      <c r="A32" s="480" t="s">
        <v>179</v>
      </c>
      <c r="B32" s="472" t="s">
        <v>41</v>
      </c>
      <c r="C32" s="631">
        <v>3</v>
      </c>
      <c r="D32" s="749">
        <f t="shared" ref="D32:D33" si="11">SUM(C32)*100/(G32)</f>
        <v>100</v>
      </c>
      <c r="E32" s="631">
        <v>0</v>
      </c>
      <c r="F32" s="749">
        <f t="shared" ref="F32:F33" si="12">SUM(E32)*100/(G32)</f>
        <v>0</v>
      </c>
      <c r="G32" s="758">
        <f t="shared" si="8"/>
        <v>3</v>
      </c>
      <c r="H32" s="527"/>
    </row>
    <row r="33" spans="1:8" s="741" customFormat="1" ht="15.6" customHeight="1" x14ac:dyDescent="0.25">
      <c r="A33" s="480" t="s">
        <v>180</v>
      </c>
      <c r="B33" s="472" t="s">
        <v>41</v>
      </c>
      <c r="C33" s="631">
        <v>3</v>
      </c>
      <c r="D33" s="749">
        <f t="shared" si="11"/>
        <v>100</v>
      </c>
      <c r="E33" s="631">
        <v>0</v>
      </c>
      <c r="F33" s="749">
        <f t="shared" si="12"/>
        <v>0</v>
      </c>
      <c r="G33" s="758">
        <f t="shared" si="8"/>
        <v>3</v>
      </c>
      <c r="H33" s="527"/>
    </row>
    <row r="34" spans="1:8" s="741" customFormat="1" ht="15.6" customHeight="1" x14ac:dyDescent="0.25">
      <c r="A34" s="480" t="s">
        <v>189</v>
      </c>
      <c r="B34" s="472" t="s">
        <v>41</v>
      </c>
      <c r="C34" s="631">
        <v>5</v>
      </c>
      <c r="D34" s="749">
        <f t="shared" si="0"/>
        <v>83.333333333333329</v>
      </c>
      <c r="E34" s="631">
        <v>1</v>
      </c>
      <c r="F34" s="749">
        <f t="shared" si="1"/>
        <v>16.666666666666668</v>
      </c>
      <c r="G34" s="758">
        <f t="shared" si="8"/>
        <v>6</v>
      </c>
      <c r="H34" s="527"/>
    </row>
    <row r="35" spans="1:8" s="741" customFormat="1" ht="15.6" customHeight="1" x14ac:dyDescent="0.25">
      <c r="A35" s="480" t="s">
        <v>190</v>
      </c>
      <c r="B35" s="472" t="s">
        <v>41</v>
      </c>
      <c r="C35" s="631">
        <v>1</v>
      </c>
      <c r="D35" s="749">
        <f t="shared" si="0"/>
        <v>100</v>
      </c>
      <c r="E35" s="631">
        <v>0</v>
      </c>
      <c r="F35" s="749">
        <f t="shared" si="1"/>
        <v>0</v>
      </c>
      <c r="G35" s="758">
        <f t="shared" si="8"/>
        <v>1</v>
      </c>
      <c r="H35" s="527"/>
    </row>
    <row r="36" spans="1:8" ht="15.6" customHeight="1" x14ac:dyDescent="0.25">
      <c r="A36" s="742" t="s">
        <v>93</v>
      </c>
      <c r="B36" s="743"/>
      <c r="C36" s="744">
        <f>SUM(C26:C35)</f>
        <v>31</v>
      </c>
      <c r="D36" s="526">
        <f>SUM(C36)*100/(G36)</f>
        <v>79.487179487179489</v>
      </c>
      <c r="E36" s="745">
        <f>SUM(E26:E35)</f>
        <v>8</v>
      </c>
      <c r="F36" s="526">
        <f>SUM(E36)*100/(G36)</f>
        <v>20.512820512820515</v>
      </c>
      <c r="G36" s="746">
        <f>SUM(G26:G35)</f>
        <v>39</v>
      </c>
      <c r="H36" s="527"/>
    </row>
    <row r="37" spans="1:8" ht="15.6" customHeight="1" x14ac:dyDescent="0.25">
      <c r="A37" s="13" t="s">
        <v>361</v>
      </c>
      <c r="B37" s="472" t="s">
        <v>41</v>
      </c>
      <c r="C37" s="631">
        <v>1</v>
      </c>
      <c r="D37" s="749">
        <f t="shared" ref="D37" si="13">SUM(C37)*100/(G37)</f>
        <v>50</v>
      </c>
      <c r="E37" s="631">
        <v>1</v>
      </c>
      <c r="F37" s="749">
        <f t="shared" ref="F37" si="14">SUM(E37)*100/(G37)</f>
        <v>50</v>
      </c>
      <c r="G37" s="758">
        <f t="shared" ref="G37:G50" si="15">SUM(C37,E37)</f>
        <v>2</v>
      </c>
      <c r="H37" s="527"/>
    </row>
    <row r="38" spans="1:8" s="741" customFormat="1" ht="15.6" customHeight="1" x14ac:dyDescent="0.25">
      <c r="A38" s="480" t="s">
        <v>99</v>
      </c>
      <c r="B38" s="472" t="s">
        <v>40</v>
      </c>
      <c r="C38" s="631">
        <v>1</v>
      </c>
      <c r="D38" s="749">
        <f t="shared" ref="D38:D91" si="16">SUM(C38)*100/(G38)</f>
        <v>100</v>
      </c>
      <c r="E38" s="631">
        <v>0</v>
      </c>
      <c r="F38" s="749">
        <f t="shared" ref="F38:F91" si="17">SUM(E38)*100/(G38)</f>
        <v>0</v>
      </c>
      <c r="G38" s="758">
        <f t="shared" si="15"/>
        <v>1</v>
      </c>
      <c r="H38" s="527"/>
    </row>
    <row r="39" spans="1:8" s="741" customFormat="1" ht="15.6" customHeight="1" x14ac:dyDescent="0.25">
      <c r="A39" s="480" t="s">
        <v>182</v>
      </c>
      <c r="B39" s="472" t="s">
        <v>40</v>
      </c>
      <c r="C39" s="631">
        <v>1</v>
      </c>
      <c r="D39" s="749">
        <f t="shared" si="16"/>
        <v>33.333333333333336</v>
      </c>
      <c r="E39" s="631">
        <v>2</v>
      </c>
      <c r="F39" s="749">
        <f t="shared" si="17"/>
        <v>66.666666666666671</v>
      </c>
      <c r="G39" s="758">
        <f t="shared" si="15"/>
        <v>3</v>
      </c>
      <c r="H39" s="527"/>
    </row>
    <row r="40" spans="1:8" s="741" customFormat="1" ht="15.6" customHeight="1" x14ac:dyDescent="0.25">
      <c r="A40" s="480" t="s">
        <v>122</v>
      </c>
      <c r="B40" s="472" t="s">
        <v>40</v>
      </c>
      <c r="C40" s="631">
        <v>7</v>
      </c>
      <c r="D40" s="749">
        <f t="shared" si="16"/>
        <v>77.777777777777771</v>
      </c>
      <c r="E40" s="631">
        <v>2</v>
      </c>
      <c r="F40" s="749">
        <f t="shared" si="17"/>
        <v>22.222222222222221</v>
      </c>
      <c r="G40" s="758">
        <f t="shared" si="15"/>
        <v>9</v>
      </c>
      <c r="H40" s="527"/>
    </row>
    <row r="41" spans="1:8" s="741" customFormat="1" ht="15.6" customHeight="1" x14ac:dyDescent="0.25">
      <c r="A41" s="480" t="s">
        <v>123</v>
      </c>
      <c r="B41" s="472" t="s">
        <v>40</v>
      </c>
      <c r="C41" s="631">
        <v>19</v>
      </c>
      <c r="D41" s="749">
        <f t="shared" si="16"/>
        <v>79.166666666666671</v>
      </c>
      <c r="E41" s="631">
        <v>5</v>
      </c>
      <c r="F41" s="749">
        <f t="shared" si="17"/>
        <v>20.833333333333332</v>
      </c>
      <c r="G41" s="758">
        <f t="shared" si="15"/>
        <v>24</v>
      </c>
      <c r="H41" s="527"/>
    </row>
    <row r="42" spans="1:8" s="741" customFormat="1" ht="15.6" customHeight="1" x14ac:dyDescent="0.25">
      <c r="A42" s="480" t="s">
        <v>25</v>
      </c>
      <c r="B42" s="472" t="s">
        <v>41</v>
      </c>
      <c r="C42" s="631">
        <v>2</v>
      </c>
      <c r="D42" s="749">
        <f t="shared" si="16"/>
        <v>66.666666666666671</v>
      </c>
      <c r="E42" s="631">
        <v>1</v>
      </c>
      <c r="F42" s="749">
        <f t="shared" si="17"/>
        <v>33.333333333333336</v>
      </c>
      <c r="G42" s="758">
        <f t="shared" si="15"/>
        <v>3</v>
      </c>
      <c r="H42" s="527"/>
    </row>
    <row r="43" spans="1:8" s="741" customFormat="1" ht="15.6" customHeight="1" x14ac:dyDescent="0.25">
      <c r="A43" s="480" t="s">
        <v>121</v>
      </c>
      <c r="B43" s="472" t="s">
        <v>40</v>
      </c>
      <c r="C43" s="631">
        <v>1</v>
      </c>
      <c r="D43" s="749">
        <f t="shared" si="16"/>
        <v>25</v>
      </c>
      <c r="E43" s="631">
        <v>3</v>
      </c>
      <c r="F43" s="749">
        <f t="shared" si="17"/>
        <v>75</v>
      </c>
      <c r="G43" s="758">
        <f t="shared" si="15"/>
        <v>4</v>
      </c>
      <c r="H43" s="527"/>
    </row>
    <row r="44" spans="1:8" s="741" customFormat="1" ht="15.6" customHeight="1" x14ac:dyDescent="0.25">
      <c r="A44" s="480" t="s">
        <v>129</v>
      </c>
      <c r="B44" s="472" t="s">
        <v>40</v>
      </c>
      <c r="C44" s="631">
        <v>3</v>
      </c>
      <c r="D44" s="759">
        <f t="shared" si="16"/>
        <v>30</v>
      </c>
      <c r="E44" s="631">
        <v>7</v>
      </c>
      <c r="F44" s="759">
        <f t="shared" si="17"/>
        <v>70</v>
      </c>
      <c r="G44" s="758">
        <f t="shared" si="15"/>
        <v>10</v>
      </c>
      <c r="H44" s="527"/>
    </row>
    <row r="45" spans="1:8" s="741" customFormat="1" ht="15.6" customHeight="1" x14ac:dyDescent="0.25">
      <c r="A45" s="480" t="s">
        <v>106</v>
      </c>
      <c r="B45" s="472" t="s">
        <v>40</v>
      </c>
      <c r="C45" s="631">
        <v>18</v>
      </c>
      <c r="D45" s="759">
        <f t="shared" si="16"/>
        <v>90</v>
      </c>
      <c r="E45" s="631">
        <v>2</v>
      </c>
      <c r="F45" s="759">
        <f t="shared" si="17"/>
        <v>10</v>
      </c>
      <c r="G45" s="758">
        <f t="shared" si="15"/>
        <v>20</v>
      </c>
      <c r="H45" s="527"/>
    </row>
    <row r="46" spans="1:8" s="741" customFormat="1" ht="15.6" customHeight="1" x14ac:dyDescent="0.25">
      <c r="A46" s="480" t="s">
        <v>145</v>
      </c>
      <c r="B46" s="480" t="s">
        <v>40</v>
      </c>
      <c r="C46" s="631">
        <v>1</v>
      </c>
      <c r="D46" s="770">
        <f t="shared" si="16"/>
        <v>100</v>
      </c>
      <c r="E46" s="631">
        <v>0</v>
      </c>
      <c r="F46" s="759">
        <f t="shared" si="17"/>
        <v>0</v>
      </c>
      <c r="G46" s="758">
        <f t="shared" si="15"/>
        <v>1</v>
      </c>
      <c r="H46" s="527"/>
    </row>
    <row r="47" spans="1:8" s="741" customFormat="1" ht="15.6" customHeight="1" x14ac:dyDescent="0.25">
      <c r="A47" s="480" t="s">
        <v>183</v>
      </c>
      <c r="B47" s="480" t="s">
        <v>40</v>
      </c>
      <c r="C47" s="631">
        <v>3</v>
      </c>
      <c r="D47" s="770">
        <f t="shared" si="16"/>
        <v>100</v>
      </c>
      <c r="E47" s="631">
        <v>0</v>
      </c>
      <c r="F47" s="759">
        <f t="shared" si="17"/>
        <v>0</v>
      </c>
      <c r="G47" s="758">
        <f t="shared" si="15"/>
        <v>3</v>
      </c>
      <c r="H47" s="527"/>
    </row>
    <row r="48" spans="1:8" s="741" customFormat="1" ht="30" customHeight="1" x14ac:dyDescent="0.25">
      <c r="A48" s="1084" t="s">
        <v>194</v>
      </c>
      <c r="B48" s="532" t="s">
        <v>41</v>
      </c>
      <c r="C48" s="631">
        <v>2</v>
      </c>
      <c r="D48" s="1169">
        <f t="shared" si="16"/>
        <v>66.666666666666671</v>
      </c>
      <c r="E48" s="631">
        <v>1</v>
      </c>
      <c r="F48" s="1169">
        <f t="shared" si="17"/>
        <v>33.333333333333336</v>
      </c>
      <c r="G48" s="758">
        <f t="shared" si="15"/>
        <v>3</v>
      </c>
      <c r="H48" s="527"/>
    </row>
    <row r="49" spans="1:12" s="741" customFormat="1" ht="15.6" customHeight="1" x14ac:dyDescent="0.25">
      <c r="A49" s="56" t="s">
        <v>46</v>
      </c>
      <c r="B49" s="532" t="s">
        <v>41</v>
      </c>
      <c r="C49" s="631">
        <v>2</v>
      </c>
      <c r="D49" s="1169">
        <f t="shared" si="16"/>
        <v>100</v>
      </c>
      <c r="E49" s="631">
        <v>0</v>
      </c>
      <c r="F49" s="1169">
        <f t="shared" si="17"/>
        <v>0</v>
      </c>
      <c r="G49" s="758">
        <f t="shared" si="15"/>
        <v>2</v>
      </c>
      <c r="H49" s="527"/>
    </row>
    <row r="50" spans="1:12" s="741" customFormat="1" ht="15.6" customHeight="1" x14ac:dyDescent="0.25">
      <c r="A50" s="531" t="s">
        <v>143</v>
      </c>
      <c r="B50" s="532" t="s">
        <v>41</v>
      </c>
      <c r="C50" s="760">
        <v>1</v>
      </c>
      <c r="D50" s="761">
        <f>SUM(C50)*100/(G50)</f>
        <v>25</v>
      </c>
      <c r="E50" s="760">
        <v>3</v>
      </c>
      <c r="F50" s="761">
        <f t="shared" si="17"/>
        <v>75</v>
      </c>
      <c r="G50" s="762">
        <f t="shared" si="15"/>
        <v>4</v>
      </c>
      <c r="H50" s="527"/>
    </row>
    <row r="51" spans="1:12" ht="15.6" customHeight="1" x14ac:dyDescent="0.25">
      <c r="A51" s="742" t="s">
        <v>113</v>
      </c>
      <c r="B51" s="743"/>
      <c r="C51" s="744">
        <f>SUM(C37:C50)</f>
        <v>62</v>
      </c>
      <c r="D51" s="526">
        <f>SUM(C51)*100/(G51)</f>
        <v>69.662921348314612</v>
      </c>
      <c r="E51" s="745">
        <f>SUM(E37:E50)</f>
        <v>27</v>
      </c>
      <c r="F51" s="526">
        <f t="shared" si="17"/>
        <v>30.337078651685392</v>
      </c>
      <c r="G51" s="746">
        <f>SUM(G37:G50)</f>
        <v>89</v>
      </c>
      <c r="H51" s="527"/>
      <c r="L51" s="933"/>
    </row>
    <row r="52" spans="1:12" ht="15.6" customHeight="1" thickBot="1" x14ac:dyDescent="0.3">
      <c r="A52" s="1063" t="s">
        <v>7</v>
      </c>
      <c r="B52" s="1064"/>
      <c r="C52" s="1065">
        <f>SUM(C36,C51)</f>
        <v>93</v>
      </c>
      <c r="D52" s="1066">
        <f t="shared" si="16"/>
        <v>72.65625</v>
      </c>
      <c r="E52" s="1065">
        <f>SUM(E36,E51)</f>
        <v>35</v>
      </c>
      <c r="F52" s="1066">
        <f t="shared" si="17"/>
        <v>27.34375</v>
      </c>
      <c r="G52" s="1067">
        <f>SUM(G36,G51)</f>
        <v>128</v>
      </c>
      <c r="H52" s="527"/>
    </row>
    <row r="53" spans="1:12" s="741" customFormat="1" ht="13.8" x14ac:dyDescent="0.25">
      <c r="A53" s="763"/>
      <c r="B53" s="763"/>
      <c r="C53" s="764"/>
      <c r="D53" s="765"/>
      <c r="E53" s="764"/>
      <c r="F53" s="765"/>
      <c r="G53" s="764"/>
      <c r="H53" s="527"/>
    </row>
    <row r="54" spans="1:12" s="741" customFormat="1" ht="13.8" x14ac:dyDescent="0.25">
      <c r="A54" s="1812" t="s">
        <v>212</v>
      </c>
      <c r="B54" s="1812"/>
      <c r="C54" s="1812"/>
      <c r="D54" s="1812"/>
      <c r="E54" s="1812"/>
      <c r="F54" s="1812"/>
      <c r="G54" s="1812"/>
      <c r="H54" s="527"/>
    </row>
    <row r="55" spans="1:12" s="741" customFormat="1" ht="13.8" x14ac:dyDescent="0.25">
      <c r="A55" s="1412"/>
      <c r="B55" s="1412"/>
      <c r="C55" s="1412"/>
      <c r="D55" s="1412"/>
      <c r="E55" s="1412"/>
      <c r="F55" s="1412"/>
      <c r="G55" s="1412"/>
      <c r="H55" s="527"/>
    </row>
    <row r="56" spans="1:12" s="741" customFormat="1" ht="13.8" x14ac:dyDescent="0.25">
      <c r="A56" s="1413" t="s">
        <v>419</v>
      </c>
      <c r="B56" s="1412"/>
      <c r="C56" s="1412"/>
      <c r="D56" s="1412"/>
      <c r="E56" s="1412"/>
      <c r="F56" s="1412"/>
      <c r="G56" s="1412"/>
      <c r="H56" s="527"/>
    </row>
    <row r="57" spans="1:12" s="741" customFormat="1" ht="13.8" x14ac:dyDescent="0.25">
      <c r="A57" s="307" t="s">
        <v>87</v>
      </c>
      <c r="B57" s="763"/>
      <c r="C57" s="764"/>
      <c r="D57" s="765"/>
      <c r="E57" s="764"/>
      <c r="F57" s="765"/>
      <c r="G57" s="764"/>
      <c r="H57" s="527"/>
    </row>
    <row r="58" spans="1:12" s="741" customFormat="1" ht="14.4" thickBot="1" x14ac:dyDescent="0.3">
      <c r="A58" s="763"/>
      <c r="B58" s="763"/>
      <c r="C58" s="764"/>
      <c r="D58" s="765"/>
      <c r="E58" s="764"/>
      <c r="F58" s="765"/>
      <c r="G58" s="764"/>
      <c r="H58" s="527"/>
    </row>
    <row r="59" spans="1:12" s="741" customFormat="1" ht="14.4" thickBot="1" x14ac:dyDescent="0.3">
      <c r="A59" s="727"/>
      <c r="B59" s="728"/>
      <c r="C59" s="729"/>
      <c r="D59" s="730" t="s">
        <v>239</v>
      </c>
      <c r="E59" s="729"/>
      <c r="F59" s="731"/>
      <c r="G59" s="728"/>
      <c r="H59" s="527"/>
    </row>
    <row r="60" spans="1:12" s="741" customFormat="1" ht="13.8" x14ac:dyDescent="0.25">
      <c r="A60" s="732" t="s">
        <v>2</v>
      </c>
      <c r="B60" s="317"/>
      <c r="C60" s="727" t="s">
        <v>18</v>
      </c>
      <c r="D60" s="733"/>
      <c r="E60" s="727" t="s">
        <v>19</v>
      </c>
      <c r="F60" s="733"/>
      <c r="G60" s="734" t="s">
        <v>20</v>
      </c>
      <c r="H60" s="527"/>
    </row>
    <row r="61" spans="1:12" s="741" customFormat="1" ht="14.4" thickBot="1" x14ac:dyDescent="0.3">
      <c r="A61" s="1419"/>
      <c r="B61" s="1411"/>
      <c r="C61" s="735" t="s">
        <v>15</v>
      </c>
      <c r="D61" s="736" t="s">
        <v>16</v>
      </c>
      <c r="E61" s="735" t="s">
        <v>15</v>
      </c>
      <c r="F61" s="737" t="s">
        <v>16</v>
      </c>
      <c r="G61" s="738"/>
      <c r="H61" s="527"/>
    </row>
    <row r="62" spans="1:12" s="741" customFormat="1" ht="15" customHeight="1" x14ac:dyDescent="0.25">
      <c r="A62" s="1414" t="s">
        <v>200</v>
      </c>
      <c r="B62" s="1170" t="s">
        <v>41</v>
      </c>
      <c r="C62" s="1171">
        <v>1</v>
      </c>
      <c r="D62" s="767">
        <f>SUM(C62)*100/(G62)</f>
        <v>50</v>
      </c>
      <c r="E62" s="766">
        <v>1</v>
      </c>
      <c r="F62" s="767">
        <f>SUM(E62)*100/(G62)</f>
        <v>50</v>
      </c>
      <c r="G62" s="1152">
        <f>SUM(C62,E62)</f>
        <v>2</v>
      </c>
      <c r="H62" s="527"/>
    </row>
    <row r="63" spans="1:12" s="741" customFormat="1" ht="15" customHeight="1" x14ac:dyDescent="0.25">
      <c r="A63" s="1414" t="s">
        <v>6</v>
      </c>
      <c r="B63" s="1172" t="s">
        <v>40</v>
      </c>
      <c r="C63" s="1173">
        <v>8</v>
      </c>
      <c r="D63" s="747">
        <f>SUM(C63)*100/(G63)</f>
        <v>100</v>
      </c>
      <c r="E63" s="631">
        <v>0</v>
      </c>
      <c r="F63" s="747">
        <f>SUM(E63)*100/(G63)</f>
        <v>0</v>
      </c>
      <c r="G63" s="1439">
        <f>SUM(C63,E63)</f>
        <v>8</v>
      </c>
      <c r="H63" s="527"/>
    </row>
    <row r="64" spans="1:12" s="741" customFormat="1" ht="15" customHeight="1" x14ac:dyDescent="0.25">
      <c r="A64" s="1414" t="s">
        <v>184</v>
      </c>
      <c r="B64" s="521" t="s">
        <v>41</v>
      </c>
      <c r="C64" s="631">
        <v>0</v>
      </c>
      <c r="D64" s="768">
        <f t="shared" ref="D64:D65" si="18">SUM(C64)*100/(G64)</f>
        <v>0</v>
      </c>
      <c r="E64" s="631">
        <v>1</v>
      </c>
      <c r="F64" s="739">
        <f t="shared" ref="F64:F65" si="19">SUM(E64)*100/(G64)</f>
        <v>100</v>
      </c>
      <c r="G64" s="758">
        <f t="shared" ref="G64:G86" si="20">SUM(C64,E64)</f>
        <v>1</v>
      </c>
      <c r="H64" s="527"/>
    </row>
    <row r="65" spans="1:8" s="741" customFormat="1" ht="15" customHeight="1" x14ac:dyDescent="0.25">
      <c r="A65" s="1414" t="s">
        <v>169</v>
      </c>
      <c r="B65" s="521" t="s">
        <v>41</v>
      </c>
      <c r="C65" s="631">
        <v>1</v>
      </c>
      <c r="D65" s="768">
        <f t="shared" si="18"/>
        <v>100</v>
      </c>
      <c r="E65" s="631">
        <v>0</v>
      </c>
      <c r="F65" s="739">
        <f t="shared" si="19"/>
        <v>0</v>
      </c>
      <c r="G65" s="758">
        <f t="shared" si="20"/>
        <v>1</v>
      </c>
      <c r="H65" s="527"/>
    </row>
    <row r="66" spans="1:8" s="741" customFormat="1" ht="15" customHeight="1" x14ac:dyDescent="0.25">
      <c r="A66" s="1414" t="s">
        <v>154</v>
      </c>
      <c r="B66" s="521" t="s">
        <v>40</v>
      </c>
      <c r="C66" s="631">
        <v>5</v>
      </c>
      <c r="D66" s="768">
        <f>SUM(C66)*100/(G66)</f>
        <v>29.411764705882351</v>
      </c>
      <c r="E66" s="631">
        <v>12</v>
      </c>
      <c r="F66" s="739">
        <f>SUM(E66)*100/(G66)</f>
        <v>70.588235294117652</v>
      </c>
      <c r="G66" s="758">
        <f>SUM(C66,E66)</f>
        <v>17</v>
      </c>
      <c r="H66" s="527"/>
    </row>
    <row r="67" spans="1:8" s="741" customFormat="1" ht="15" customHeight="1" x14ac:dyDescent="0.25">
      <c r="A67" s="521" t="s">
        <v>146</v>
      </c>
      <c r="B67" s="1415" t="s">
        <v>40</v>
      </c>
      <c r="C67" s="631">
        <v>3</v>
      </c>
      <c r="D67" s="768">
        <f>SUM(C67)*100/(G67)</f>
        <v>100</v>
      </c>
      <c r="E67" s="631">
        <v>0</v>
      </c>
      <c r="F67" s="739">
        <f>SUM(E67)*100/(G67)</f>
        <v>0</v>
      </c>
      <c r="G67" s="758">
        <f>SUM(C67,E67)</f>
        <v>3</v>
      </c>
      <c r="H67" s="527"/>
    </row>
    <row r="68" spans="1:8" s="741" customFormat="1" ht="15" customHeight="1" x14ac:dyDescent="0.25">
      <c r="A68" s="480" t="s">
        <v>4</v>
      </c>
      <c r="B68" s="480" t="s">
        <v>40</v>
      </c>
      <c r="C68" s="631">
        <v>7</v>
      </c>
      <c r="D68" s="769">
        <f t="shared" si="16"/>
        <v>77.777777777777771</v>
      </c>
      <c r="E68" s="631">
        <v>2</v>
      </c>
      <c r="F68" s="749">
        <f t="shared" si="17"/>
        <v>22.222222222222221</v>
      </c>
      <c r="G68" s="758">
        <f t="shared" si="20"/>
        <v>9</v>
      </c>
      <c r="H68" s="527"/>
    </row>
    <row r="69" spans="1:8" s="741" customFormat="1" ht="15" customHeight="1" x14ac:dyDescent="0.25">
      <c r="A69" s="480" t="s">
        <v>197</v>
      </c>
      <c r="B69" s="480" t="s">
        <v>41</v>
      </c>
      <c r="C69" s="631">
        <v>5</v>
      </c>
      <c r="D69" s="769">
        <f t="shared" si="16"/>
        <v>83.333333333333329</v>
      </c>
      <c r="E69" s="631">
        <v>1</v>
      </c>
      <c r="F69" s="749">
        <f t="shared" si="17"/>
        <v>16.666666666666668</v>
      </c>
      <c r="G69" s="758">
        <f t="shared" si="20"/>
        <v>6</v>
      </c>
      <c r="H69" s="527"/>
    </row>
    <row r="70" spans="1:8" s="741" customFormat="1" ht="15" customHeight="1" x14ac:dyDescent="0.25">
      <c r="A70" s="480" t="s">
        <v>25</v>
      </c>
      <c r="B70" s="480" t="s">
        <v>40</v>
      </c>
      <c r="C70" s="631">
        <v>3</v>
      </c>
      <c r="D70" s="769">
        <f t="shared" si="16"/>
        <v>100</v>
      </c>
      <c r="E70" s="631">
        <v>0</v>
      </c>
      <c r="F70" s="749">
        <f t="shared" si="17"/>
        <v>0</v>
      </c>
      <c r="G70" s="758">
        <f t="shared" si="20"/>
        <v>3</v>
      </c>
      <c r="H70" s="527"/>
    </row>
    <row r="71" spans="1:8" s="741" customFormat="1" ht="15" customHeight="1" x14ac:dyDescent="0.25">
      <c r="A71" s="480" t="s">
        <v>98</v>
      </c>
      <c r="B71" s="480" t="s">
        <v>40</v>
      </c>
      <c r="C71" s="631">
        <v>4</v>
      </c>
      <c r="D71" s="769">
        <f t="shared" si="16"/>
        <v>100</v>
      </c>
      <c r="E71" s="631">
        <v>0</v>
      </c>
      <c r="F71" s="749">
        <f t="shared" si="17"/>
        <v>0</v>
      </c>
      <c r="G71" s="758">
        <f t="shared" si="20"/>
        <v>4</v>
      </c>
      <c r="H71" s="527"/>
    </row>
    <row r="72" spans="1:8" s="741" customFormat="1" ht="15" customHeight="1" x14ac:dyDescent="0.25">
      <c r="A72" s="480" t="s">
        <v>33</v>
      </c>
      <c r="B72" s="480" t="s">
        <v>40</v>
      </c>
      <c r="C72" s="631">
        <v>5</v>
      </c>
      <c r="D72" s="769">
        <f t="shared" si="16"/>
        <v>41.666666666666664</v>
      </c>
      <c r="E72" s="631">
        <v>7</v>
      </c>
      <c r="F72" s="749">
        <f t="shared" si="17"/>
        <v>58.333333333333336</v>
      </c>
      <c r="G72" s="758">
        <f t="shared" si="20"/>
        <v>12</v>
      </c>
      <c r="H72" s="527"/>
    </row>
    <row r="73" spans="1:8" s="741" customFormat="1" ht="15" customHeight="1" x14ac:dyDescent="0.25">
      <c r="A73" s="480" t="s">
        <v>33</v>
      </c>
      <c r="B73" s="480" t="s">
        <v>41</v>
      </c>
      <c r="C73" s="631">
        <v>1</v>
      </c>
      <c r="D73" s="769">
        <f t="shared" si="16"/>
        <v>50</v>
      </c>
      <c r="E73" s="631">
        <v>1</v>
      </c>
      <c r="F73" s="749">
        <f t="shared" si="17"/>
        <v>50</v>
      </c>
      <c r="G73" s="758">
        <f t="shared" si="20"/>
        <v>2</v>
      </c>
      <c r="H73" s="527"/>
    </row>
    <row r="74" spans="1:8" s="741" customFormat="1" ht="15" customHeight="1" x14ac:dyDescent="0.25">
      <c r="A74" s="480" t="s">
        <v>172</v>
      </c>
      <c r="B74" s="480" t="s">
        <v>40</v>
      </c>
      <c r="C74" s="631">
        <v>1</v>
      </c>
      <c r="D74" s="769">
        <f t="shared" si="16"/>
        <v>100</v>
      </c>
      <c r="E74" s="631">
        <v>0</v>
      </c>
      <c r="F74" s="749">
        <f t="shared" si="17"/>
        <v>0</v>
      </c>
      <c r="G74" s="758">
        <f t="shared" si="20"/>
        <v>1</v>
      </c>
      <c r="H74" s="527"/>
    </row>
    <row r="75" spans="1:8" s="741" customFormat="1" ht="15" customHeight="1" x14ac:dyDescent="0.25">
      <c r="A75" s="480" t="s">
        <v>203</v>
      </c>
      <c r="B75" s="480" t="s">
        <v>40</v>
      </c>
      <c r="C75" s="631">
        <v>3</v>
      </c>
      <c r="D75" s="769">
        <f t="shared" ref="D75" si="21">SUM(C75)*100/(G75)</f>
        <v>33.333333333333336</v>
      </c>
      <c r="E75" s="631">
        <v>6</v>
      </c>
      <c r="F75" s="749">
        <f t="shared" ref="F75" si="22">SUM(E75)*100/(G75)</f>
        <v>66.666666666666671</v>
      </c>
      <c r="G75" s="758">
        <f t="shared" si="20"/>
        <v>9</v>
      </c>
      <c r="H75" s="527"/>
    </row>
    <row r="76" spans="1:8" s="741" customFormat="1" ht="15" customHeight="1" x14ac:dyDescent="0.25">
      <c r="A76" s="472" t="s">
        <v>26</v>
      </c>
      <c r="B76" s="472" t="s">
        <v>41</v>
      </c>
      <c r="C76" s="631">
        <v>5</v>
      </c>
      <c r="D76" s="749">
        <f t="shared" si="16"/>
        <v>83.333333333333329</v>
      </c>
      <c r="E76" s="631">
        <v>1</v>
      </c>
      <c r="F76" s="749">
        <f t="shared" si="17"/>
        <v>16.666666666666668</v>
      </c>
      <c r="G76" s="750">
        <f t="shared" si="20"/>
        <v>6</v>
      </c>
      <c r="H76" s="527"/>
    </row>
    <row r="77" spans="1:8" s="741" customFormat="1" ht="30" customHeight="1" x14ac:dyDescent="0.25">
      <c r="A77" s="1084" t="s">
        <v>194</v>
      </c>
      <c r="B77" s="532" t="s">
        <v>41</v>
      </c>
      <c r="C77" s="631">
        <v>2</v>
      </c>
      <c r="D77" s="749">
        <f t="shared" si="16"/>
        <v>100</v>
      </c>
      <c r="E77" s="631">
        <v>0</v>
      </c>
      <c r="F77" s="749">
        <f t="shared" si="17"/>
        <v>0</v>
      </c>
      <c r="G77" s="750">
        <f t="shared" si="20"/>
        <v>2</v>
      </c>
      <c r="H77" s="527"/>
    </row>
    <row r="78" spans="1:8" s="741" customFormat="1" ht="15" customHeight="1" x14ac:dyDescent="0.25">
      <c r="A78" s="56" t="s">
        <v>46</v>
      </c>
      <c r="B78" s="532" t="s">
        <v>41</v>
      </c>
      <c r="C78" s="631">
        <v>2</v>
      </c>
      <c r="D78" s="749">
        <f t="shared" si="16"/>
        <v>100</v>
      </c>
      <c r="E78" s="631">
        <v>0</v>
      </c>
      <c r="F78" s="749">
        <f t="shared" si="17"/>
        <v>0</v>
      </c>
      <c r="G78" s="750">
        <f t="shared" si="20"/>
        <v>2</v>
      </c>
      <c r="H78" s="527"/>
    </row>
    <row r="79" spans="1:8" s="741" customFormat="1" ht="15.6" customHeight="1" x14ac:dyDescent="0.25">
      <c r="A79" s="480" t="s">
        <v>207</v>
      </c>
      <c r="B79" s="480" t="s">
        <v>40</v>
      </c>
      <c r="C79" s="631">
        <v>12</v>
      </c>
      <c r="D79" s="770">
        <f t="shared" si="16"/>
        <v>66.666666666666671</v>
      </c>
      <c r="E79" s="631">
        <v>6</v>
      </c>
      <c r="F79" s="759">
        <f t="shared" si="17"/>
        <v>33.333333333333336</v>
      </c>
      <c r="G79" s="758">
        <f t="shared" si="20"/>
        <v>18</v>
      </c>
      <c r="H79" s="527"/>
    </row>
    <row r="80" spans="1:8" s="741" customFormat="1" ht="15.6" customHeight="1" x14ac:dyDescent="0.25">
      <c r="A80" s="480" t="s">
        <v>206</v>
      </c>
      <c r="B80" s="480" t="s">
        <v>40</v>
      </c>
      <c r="C80" s="631">
        <v>28</v>
      </c>
      <c r="D80" s="770">
        <f t="shared" si="16"/>
        <v>49.122807017543863</v>
      </c>
      <c r="E80" s="631">
        <v>29</v>
      </c>
      <c r="F80" s="759">
        <f t="shared" si="17"/>
        <v>50.877192982456137</v>
      </c>
      <c r="G80" s="758">
        <f t="shared" si="20"/>
        <v>57</v>
      </c>
      <c r="H80" s="527"/>
    </row>
    <row r="81" spans="1:8" s="741" customFormat="1" ht="15.6" customHeight="1" x14ac:dyDescent="0.25">
      <c r="A81" s="480" t="s">
        <v>208</v>
      </c>
      <c r="B81" s="480" t="s">
        <v>40</v>
      </c>
      <c r="C81" s="631">
        <v>1</v>
      </c>
      <c r="D81" s="770">
        <f t="shared" si="16"/>
        <v>100</v>
      </c>
      <c r="E81" s="631">
        <v>0</v>
      </c>
      <c r="F81" s="759">
        <f t="shared" si="17"/>
        <v>0</v>
      </c>
      <c r="G81" s="758">
        <f t="shared" si="20"/>
        <v>1</v>
      </c>
      <c r="H81" s="527"/>
    </row>
    <row r="82" spans="1:8" s="741" customFormat="1" ht="15.6" customHeight="1" x14ac:dyDescent="0.25">
      <c r="A82" s="480" t="s">
        <v>117</v>
      </c>
      <c r="B82" s="480" t="s">
        <v>40</v>
      </c>
      <c r="C82" s="631">
        <v>1</v>
      </c>
      <c r="D82" s="770">
        <f t="shared" si="16"/>
        <v>100</v>
      </c>
      <c r="E82" s="631">
        <v>0</v>
      </c>
      <c r="F82" s="759">
        <f t="shared" si="17"/>
        <v>0</v>
      </c>
      <c r="G82" s="758">
        <f t="shared" si="20"/>
        <v>1</v>
      </c>
      <c r="H82" s="527"/>
    </row>
    <row r="83" spans="1:8" s="741" customFormat="1" ht="15.6" customHeight="1" x14ac:dyDescent="0.25">
      <c r="A83" s="480" t="s">
        <v>118</v>
      </c>
      <c r="B83" s="480" t="s">
        <v>40</v>
      </c>
      <c r="C83" s="631">
        <v>8</v>
      </c>
      <c r="D83" s="770">
        <f t="shared" si="16"/>
        <v>61.53846153846154</v>
      </c>
      <c r="E83" s="631">
        <v>5</v>
      </c>
      <c r="F83" s="759">
        <f t="shared" si="17"/>
        <v>38.46153846153846</v>
      </c>
      <c r="G83" s="758">
        <f t="shared" si="20"/>
        <v>13</v>
      </c>
      <c r="H83" s="527"/>
    </row>
    <row r="84" spans="1:8" ht="15.6" customHeight="1" x14ac:dyDescent="0.25">
      <c r="A84" s="480" t="s">
        <v>209</v>
      </c>
      <c r="B84" s="480" t="s">
        <v>40</v>
      </c>
      <c r="C84" s="631">
        <v>2</v>
      </c>
      <c r="D84" s="770">
        <f t="shared" si="16"/>
        <v>50</v>
      </c>
      <c r="E84" s="631">
        <v>2</v>
      </c>
      <c r="F84" s="759">
        <f t="shared" si="17"/>
        <v>50</v>
      </c>
      <c r="G84" s="758">
        <f t="shared" si="20"/>
        <v>4</v>
      </c>
      <c r="H84" s="527"/>
    </row>
    <row r="85" spans="1:8" s="741" customFormat="1" ht="15.6" customHeight="1" x14ac:dyDescent="0.25">
      <c r="A85" s="480" t="s">
        <v>155</v>
      </c>
      <c r="B85" s="480" t="s">
        <v>40</v>
      </c>
      <c r="C85" s="631">
        <v>29</v>
      </c>
      <c r="D85" s="770">
        <f t="shared" si="16"/>
        <v>80.555555555555557</v>
      </c>
      <c r="E85" s="631">
        <v>7</v>
      </c>
      <c r="F85" s="759">
        <f t="shared" si="17"/>
        <v>19.444444444444443</v>
      </c>
      <c r="G85" s="758">
        <f t="shared" si="20"/>
        <v>36</v>
      </c>
      <c r="H85" s="527"/>
    </row>
    <row r="86" spans="1:8" s="741" customFormat="1" ht="15.6" customHeight="1" x14ac:dyDescent="0.25">
      <c r="A86" s="480" t="s">
        <v>130</v>
      </c>
      <c r="B86" s="480" t="s">
        <v>40</v>
      </c>
      <c r="C86" s="631">
        <v>3</v>
      </c>
      <c r="D86" s="770">
        <f t="shared" si="16"/>
        <v>60</v>
      </c>
      <c r="E86" s="631">
        <v>2</v>
      </c>
      <c r="F86" s="759">
        <f t="shared" si="17"/>
        <v>40</v>
      </c>
      <c r="G86" s="758">
        <f t="shared" si="20"/>
        <v>5</v>
      </c>
      <c r="H86" s="527"/>
    </row>
    <row r="87" spans="1:8" s="741" customFormat="1" ht="15.6" customHeight="1" x14ac:dyDescent="0.25">
      <c r="A87" s="771" t="s">
        <v>114</v>
      </c>
      <c r="B87" s="474"/>
      <c r="C87" s="772">
        <f>SUM(C62:C86)</f>
        <v>140</v>
      </c>
      <c r="D87" s="773">
        <f t="shared" si="16"/>
        <v>62.780269058295964</v>
      </c>
      <c r="E87" s="745">
        <f>SUM(E62:E86)</f>
        <v>83</v>
      </c>
      <c r="F87" s="526">
        <f t="shared" si="17"/>
        <v>37.219730941704036</v>
      </c>
      <c r="G87" s="774">
        <f>SUM(G62:G86)</f>
        <v>223</v>
      </c>
      <c r="H87" s="527"/>
    </row>
    <row r="88" spans="1:8" s="741" customFormat="1" ht="13.8" x14ac:dyDescent="0.25">
      <c r="A88" s="775" t="s">
        <v>35</v>
      </c>
      <c r="B88" s="775"/>
      <c r="C88" s="753">
        <f>SUM(C87)</f>
        <v>140</v>
      </c>
      <c r="D88" s="776">
        <f t="shared" si="16"/>
        <v>62.780269058295964</v>
      </c>
      <c r="E88" s="753">
        <f>SUM(E87)</f>
        <v>83</v>
      </c>
      <c r="F88" s="754">
        <f t="shared" si="17"/>
        <v>37.219730941704036</v>
      </c>
      <c r="G88" s="777">
        <f>SUM(G87)</f>
        <v>223</v>
      </c>
      <c r="H88" s="527"/>
    </row>
    <row r="89" spans="1:8" s="741" customFormat="1" ht="15.6" customHeight="1" x14ac:dyDescent="0.25">
      <c r="A89" s="480" t="s">
        <v>28</v>
      </c>
      <c r="B89" s="480" t="s">
        <v>40</v>
      </c>
      <c r="C89" s="631">
        <v>41</v>
      </c>
      <c r="D89" s="769">
        <f t="shared" si="16"/>
        <v>78.84615384615384</v>
      </c>
      <c r="E89" s="631">
        <v>11</v>
      </c>
      <c r="F89" s="749">
        <f t="shared" si="17"/>
        <v>21.153846153846153</v>
      </c>
      <c r="G89" s="758">
        <f>SUM(C89,E89)</f>
        <v>52</v>
      </c>
      <c r="H89" s="527"/>
    </row>
    <row r="90" spans="1:8" s="741" customFormat="1" ht="15.6" customHeight="1" x14ac:dyDescent="0.25">
      <c r="A90" s="480" t="s">
        <v>28</v>
      </c>
      <c r="B90" s="480" t="s">
        <v>41</v>
      </c>
      <c r="C90" s="631">
        <v>8</v>
      </c>
      <c r="D90" s="769">
        <f t="shared" si="16"/>
        <v>40</v>
      </c>
      <c r="E90" s="631">
        <v>12</v>
      </c>
      <c r="F90" s="749">
        <f t="shared" si="17"/>
        <v>60</v>
      </c>
      <c r="G90" s="758">
        <f>SUM(C90,E90)</f>
        <v>20</v>
      </c>
      <c r="H90" s="527"/>
    </row>
    <row r="91" spans="1:8" s="741" customFormat="1" ht="15.6" customHeight="1" x14ac:dyDescent="0.25">
      <c r="A91" s="742" t="s">
        <v>52</v>
      </c>
      <c r="B91" s="539"/>
      <c r="C91" s="745">
        <f>SUM(C89:C90)</f>
        <v>49</v>
      </c>
      <c r="D91" s="778">
        <f t="shared" si="16"/>
        <v>68.055555555555557</v>
      </c>
      <c r="E91" s="745">
        <f>SUM(E89:E90)</f>
        <v>23</v>
      </c>
      <c r="F91" s="526">
        <f t="shared" si="17"/>
        <v>31.944444444444443</v>
      </c>
      <c r="G91" s="779">
        <f>SUM(G89:G90)</f>
        <v>72</v>
      </c>
      <c r="H91" s="527"/>
    </row>
    <row r="92" spans="1:8" ht="15.6" customHeight="1" x14ac:dyDescent="0.25">
      <c r="A92" s="480" t="s">
        <v>94</v>
      </c>
      <c r="B92" s="480" t="s">
        <v>40</v>
      </c>
      <c r="C92" s="631">
        <v>25</v>
      </c>
      <c r="D92" s="769">
        <f>SUM(C92)*100/G92</f>
        <v>51.020408163265309</v>
      </c>
      <c r="E92" s="631">
        <v>24</v>
      </c>
      <c r="F92" s="749">
        <f>SUM(E92)*100/G92</f>
        <v>48.979591836734691</v>
      </c>
      <c r="G92" s="758">
        <f t="shared" ref="G92:G96" si="23">SUM(C92,E92)</f>
        <v>49</v>
      </c>
      <c r="H92" s="527"/>
    </row>
    <row r="93" spans="1:8" s="741" customFormat="1" ht="15.6" customHeight="1" x14ac:dyDescent="0.25">
      <c r="A93" s="480" t="s">
        <v>153</v>
      </c>
      <c r="B93" s="480" t="s">
        <v>41</v>
      </c>
      <c r="C93" s="631">
        <v>6</v>
      </c>
      <c r="D93" s="769">
        <f>SUM(C93)*100/G93</f>
        <v>46.153846153846153</v>
      </c>
      <c r="E93" s="631">
        <v>7</v>
      </c>
      <c r="F93" s="749">
        <f>SUM(E93)*100/G93</f>
        <v>53.846153846153847</v>
      </c>
      <c r="G93" s="758">
        <f t="shared" si="23"/>
        <v>13</v>
      </c>
      <c r="H93" s="527"/>
    </row>
    <row r="94" spans="1:8" s="741" customFormat="1" ht="15.6" customHeight="1" x14ac:dyDescent="0.25">
      <c r="A94" s="480" t="s">
        <v>131</v>
      </c>
      <c r="B94" s="480" t="s">
        <v>41</v>
      </c>
      <c r="C94" s="631">
        <v>11</v>
      </c>
      <c r="D94" s="769">
        <f>SUM(C94)*100/(G94)</f>
        <v>73.333333333333329</v>
      </c>
      <c r="E94" s="631">
        <v>4</v>
      </c>
      <c r="F94" s="749">
        <f>SUM(E94)*100/(G94)</f>
        <v>26.666666666666668</v>
      </c>
      <c r="G94" s="758">
        <f t="shared" si="23"/>
        <v>15</v>
      </c>
      <c r="H94" s="527"/>
    </row>
    <row r="95" spans="1:8" s="741" customFormat="1" ht="15.6" customHeight="1" x14ac:dyDescent="0.25">
      <c r="A95" s="1414" t="s">
        <v>6</v>
      </c>
      <c r="B95" s="1414" t="s">
        <v>40</v>
      </c>
      <c r="C95" s="631">
        <v>14</v>
      </c>
      <c r="D95" s="769">
        <f>SUM(C95)*100/(G95)</f>
        <v>93.333333333333329</v>
      </c>
      <c r="E95" s="631">
        <v>1</v>
      </c>
      <c r="F95" s="749">
        <f>SUM(E95)*100/(G95)</f>
        <v>6.666666666666667</v>
      </c>
      <c r="G95" s="758">
        <f t="shared" si="23"/>
        <v>15</v>
      </c>
      <c r="H95" s="527"/>
    </row>
    <row r="96" spans="1:8" s="741" customFormat="1" ht="15.6" customHeight="1" x14ac:dyDescent="0.25">
      <c r="A96" s="1414" t="s">
        <v>25</v>
      </c>
      <c r="B96" s="1414" t="s">
        <v>40</v>
      </c>
      <c r="C96" s="631">
        <v>34</v>
      </c>
      <c r="D96" s="769">
        <f>SUM(C96)*100/(G96)</f>
        <v>79.069767441860463</v>
      </c>
      <c r="E96" s="631">
        <v>9</v>
      </c>
      <c r="F96" s="749">
        <f>SUM(E96)*100/(G96)</f>
        <v>20.930232558139537</v>
      </c>
      <c r="G96" s="758">
        <f t="shared" si="23"/>
        <v>43</v>
      </c>
      <c r="H96" s="527"/>
    </row>
    <row r="97" spans="1:8" ht="15.6" customHeight="1" x14ac:dyDescent="0.25">
      <c r="A97" s="742" t="s">
        <v>69</v>
      </c>
      <c r="B97" s="539"/>
      <c r="C97" s="745">
        <f>SUM(C92:C96)</f>
        <v>90</v>
      </c>
      <c r="D97" s="778">
        <f>SUM(C97)*100/(G97)</f>
        <v>66.666666666666671</v>
      </c>
      <c r="E97" s="745">
        <f>SUM(E92:E96)</f>
        <v>45</v>
      </c>
      <c r="F97" s="526">
        <f>SUM(E97)*100/(G97)</f>
        <v>33.333333333333336</v>
      </c>
      <c r="G97" s="779">
        <f>SUM(G92:G96)</f>
        <v>135</v>
      </c>
      <c r="H97" s="527"/>
    </row>
    <row r="98" spans="1:8" s="741" customFormat="1" ht="15.6" customHeight="1" x14ac:dyDescent="0.25">
      <c r="A98" s="480" t="s">
        <v>107</v>
      </c>
      <c r="B98" s="480" t="s">
        <v>40</v>
      </c>
      <c r="C98" s="631">
        <v>3</v>
      </c>
      <c r="D98" s="769">
        <f t="shared" ref="D98:D106" si="24">SUM(C98)*100/G98</f>
        <v>10.344827586206897</v>
      </c>
      <c r="E98" s="631">
        <v>26</v>
      </c>
      <c r="F98" s="749">
        <f>SUM(E98)*100/G98</f>
        <v>89.65517241379311</v>
      </c>
      <c r="G98" s="758">
        <f>SUM(C98,E98)</f>
        <v>29</v>
      </c>
      <c r="H98" s="527"/>
    </row>
    <row r="99" spans="1:8" s="741" customFormat="1" ht="15.6" customHeight="1" x14ac:dyDescent="0.25">
      <c r="A99" s="544" t="s">
        <v>352</v>
      </c>
      <c r="B99" s="480" t="s">
        <v>41</v>
      </c>
      <c r="C99" s="631">
        <v>10</v>
      </c>
      <c r="D99" s="769">
        <f t="shared" si="24"/>
        <v>76.92307692307692</v>
      </c>
      <c r="E99" s="631">
        <v>3</v>
      </c>
      <c r="F99" s="749">
        <f>SUM(E99)*100/G99</f>
        <v>23.076923076923077</v>
      </c>
      <c r="G99" s="758">
        <f>SUM(C99,E99)</f>
        <v>13</v>
      </c>
      <c r="H99" s="527"/>
    </row>
    <row r="100" spans="1:8" s="741" customFormat="1" ht="15.6" customHeight="1" x14ac:dyDescent="0.25">
      <c r="A100" s="544" t="s">
        <v>353</v>
      </c>
      <c r="B100" s="480" t="s">
        <v>41</v>
      </c>
      <c r="C100" s="631">
        <v>1</v>
      </c>
      <c r="D100" s="769">
        <f t="shared" ref="D100" si="25">SUM(C100)*100/G100</f>
        <v>100</v>
      </c>
      <c r="E100" s="631">
        <v>0</v>
      </c>
      <c r="F100" s="749">
        <f>SUM(E100)*100/G100</f>
        <v>0</v>
      </c>
      <c r="G100" s="758">
        <f>SUM(C100,E100)</f>
        <v>1</v>
      </c>
      <c r="H100" s="527"/>
    </row>
    <row r="101" spans="1:8" s="741" customFormat="1" ht="15.6" customHeight="1" x14ac:dyDescent="0.25">
      <c r="A101" s="480" t="s">
        <v>4</v>
      </c>
      <c r="B101" s="480" t="s">
        <v>40</v>
      </c>
      <c r="C101" s="631">
        <v>16</v>
      </c>
      <c r="D101" s="769">
        <f t="shared" si="24"/>
        <v>94.117647058823536</v>
      </c>
      <c r="E101" s="631">
        <v>1</v>
      </c>
      <c r="F101" s="749">
        <f t="shared" ref="F101:F104" si="26">SUM(E101)*100/G101</f>
        <v>5.882352941176471</v>
      </c>
      <c r="G101" s="758">
        <f t="shared" ref="G101:G105" si="27">SUM(C101,E101)</f>
        <v>17</v>
      </c>
      <c r="H101" s="527"/>
    </row>
    <row r="102" spans="1:8" ht="15.6" customHeight="1" x14ac:dyDescent="0.25">
      <c r="A102" s="480" t="s">
        <v>167</v>
      </c>
      <c r="B102" s="480" t="s">
        <v>40</v>
      </c>
      <c r="C102" s="631">
        <v>1</v>
      </c>
      <c r="D102" s="769">
        <f t="shared" ref="D102" si="28">SUM(C102)*100/G102</f>
        <v>100</v>
      </c>
      <c r="E102" s="631">
        <v>0</v>
      </c>
      <c r="F102" s="749">
        <f t="shared" ref="F102" si="29">SUM(E102)*100/G102</f>
        <v>0</v>
      </c>
      <c r="G102" s="758">
        <f t="shared" si="27"/>
        <v>1</v>
      </c>
      <c r="H102" s="1150"/>
    </row>
    <row r="103" spans="1:8" ht="15.6" customHeight="1" x14ac:dyDescent="0.25">
      <c r="A103" s="480" t="s">
        <v>171</v>
      </c>
      <c r="B103" s="480" t="s">
        <v>40</v>
      </c>
      <c r="C103" s="631">
        <v>8</v>
      </c>
      <c r="D103" s="769">
        <f t="shared" ref="D103" si="30">SUM(C103)*100/G103</f>
        <v>100</v>
      </c>
      <c r="E103" s="631">
        <v>0</v>
      </c>
      <c r="F103" s="749">
        <f t="shared" ref="F103" si="31">SUM(E103)*100/G103</f>
        <v>0</v>
      </c>
      <c r="G103" s="758">
        <f t="shared" si="27"/>
        <v>8</v>
      </c>
      <c r="H103" s="1150"/>
    </row>
    <row r="104" spans="1:8" ht="30" customHeight="1" x14ac:dyDescent="0.25">
      <c r="A104" s="1414" t="s">
        <v>156</v>
      </c>
      <c r="B104" s="480" t="s">
        <v>41</v>
      </c>
      <c r="C104" s="631">
        <v>2</v>
      </c>
      <c r="D104" s="769">
        <f t="shared" si="24"/>
        <v>66.666666666666671</v>
      </c>
      <c r="E104" s="631">
        <v>1</v>
      </c>
      <c r="F104" s="749">
        <f t="shared" si="26"/>
        <v>33.333333333333336</v>
      </c>
      <c r="G104" s="758">
        <f t="shared" si="27"/>
        <v>3</v>
      </c>
      <c r="H104" s="1150"/>
    </row>
    <row r="105" spans="1:8" ht="30" customHeight="1" x14ac:dyDescent="0.25">
      <c r="A105" s="1414" t="s">
        <v>157</v>
      </c>
      <c r="B105" s="480" t="s">
        <v>41</v>
      </c>
      <c r="C105" s="631">
        <v>2</v>
      </c>
      <c r="D105" s="769">
        <f t="shared" ref="D105" si="32">SUM(C105)*100/G105</f>
        <v>100</v>
      </c>
      <c r="E105" s="631">
        <v>0</v>
      </c>
      <c r="F105" s="749">
        <f t="shared" ref="F105" si="33">SUM(E105)*100/G105</f>
        <v>0</v>
      </c>
      <c r="G105" s="758">
        <f t="shared" si="27"/>
        <v>2</v>
      </c>
      <c r="H105" s="1150"/>
    </row>
    <row r="106" spans="1:8" ht="15.6" customHeight="1" x14ac:dyDescent="0.25">
      <c r="A106" s="780" t="s">
        <v>1</v>
      </c>
      <c r="B106" s="780"/>
      <c r="C106" s="781">
        <f>SUM(C98:C105)</f>
        <v>43</v>
      </c>
      <c r="D106" s="782">
        <f t="shared" si="24"/>
        <v>58.108108108108105</v>
      </c>
      <c r="E106" s="781">
        <f>SUM(E98:E105)</f>
        <v>31</v>
      </c>
      <c r="F106" s="783">
        <f>SUM(E106)*100/G106</f>
        <v>41.891891891891895</v>
      </c>
      <c r="G106" s="784">
        <f>SUM(G98:G105)</f>
        <v>74</v>
      </c>
      <c r="H106" s="527"/>
    </row>
    <row r="107" spans="1:8" ht="15.6" customHeight="1" x14ac:dyDescent="0.25">
      <c r="A107" s="480" t="s">
        <v>149</v>
      </c>
      <c r="B107" s="480" t="s">
        <v>40</v>
      </c>
      <c r="C107" s="631">
        <v>6</v>
      </c>
      <c r="D107" s="769">
        <f t="shared" ref="D107:D114" si="34">SUM(C107)*100/(G107)</f>
        <v>17.142857142857142</v>
      </c>
      <c r="E107" s="631">
        <v>29</v>
      </c>
      <c r="F107" s="749">
        <f t="shared" ref="F107:F114" si="35">SUM(E107)*100/(G107)</f>
        <v>82.857142857142861</v>
      </c>
      <c r="G107" s="758">
        <f>SUM(C107,E107)</f>
        <v>35</v>
      </c>
      <c r="H107" s="527"/>
    </row>
    <row r="108" spans="1:8" ht="15.6" customHeight="1" x14ac:dyDescent="0.25">
      <c r="A108" s="480" t="s">
        <v>142</v>
      </c>
      <c r="B108" s="480" t="s">
        <v>40</v>
      </c>
      <c r="C108" s="631">
        <v>2</v>
      </c>
      <c r="D108" s="769">
        <f t="shared" si="34"/>
        <v>10</v>
      </c>
      <c r="E108" s="631">
        <v>18</v>
      </c>
      <c r="F108" s="749">
        <f t="shared" si="35"/>
        <v>90</v>
      </c>
      <c r="G108" s="758">
        <f>SUM(C108,E108)</f>
        <v>20</v>
      </c>
      <c r="H108" s="527"/>
    </row>
    <row r="109" spans="1:8" ht="15.6" customHeight="1" x14ac:dyDescent="0.25">
      <c r="A109" s="480" t="s">
        <v>205</v>
      </c>
      <c r="B109" s="480" t="s">
        <v>41</v>
      </c>
      <c r="C109" s="631">
        <v>0</v>
      </c>
      <c r="D109" s="769">
        <f t="shared" si="34"/>
        <v>0</v>
      </c>
      <c r="E109" s="631">
        <v>2</v>
      </c>
      <c r="F109" s="749">
        <f t="shared" si="35"/>
        <v>100</v>
      </c>
      <c r="G109" s="758">
        <f>SUM(C109,E109)</f>
        <v>2</v>
      </c>
      <c r="H109" s="527"/>
    </row>
    <row r="110" spans="1:8" ht="15.6" customHeight="1" x14ac:dyDescent="0.25">
      <c r="A110" s="480" t="s">
        <v>348</v>
      </c>
      <c r="B110" s="480" t="s">
        <v>41</v>
      </c>
      <c r="C110" s="631">
        <v>0</v>
      </c>
      <c r="D110" s="769">
        <f t="shared" ref="D110:D111" si="36">SUM(C110)*100/(G110)</f>
        <v>0</v>
      </c>
      <c r="E110" s="631">
        <v>1</v>
      </c>
      <c r="F110" s="749">
        <f t="shared" ref="F110:F111" si="37">SUM(E110)*100/(G110)</f>
        <v>100</v>
      </c>
      <c r="G110" s="758">
        <f t="shared" ref="G110:G111" si="38">SUM(C110,E110)</f>
        <v>1</v>
      </c>
      <c r="H110" s="527"/>
    </row>
    <row r="111" spans="1:8" ht="15.6" customHeight="1" x14ac:dyDescent="0.25">
      <c r="A111" s="480" t="s">
        <v>349</v>
      </c>
      <c r="B111" s="480" t="s">
        <v>41</v>
      </c>
      <c r="C111" s="631">
        <v>0</v>
      </c>
      <c r="D111" s="769">
        <f t="shared" si="36"/>
        <v>0</v>
      </c>
      <c r="E111" s="631">
        <v>1</v>
      </c>
      <c r="F111" s="749">
        <f t="shared" si="37"/>
        <v>100</v>
      </c>
      <c r="G111" s="758">
        <f t="shared" si="38"/>
        <v>1</v>
      </c>
      <c r="H111" s="527"/>
    </row>
    <row r="112" spans="1:8" ht="15.6" customHeight="1" x14ac:dyDescent="0.25">
      <c r="A112" s="742" t="s">
        <v>347</v>
      </c>
      <c r="B112" s="539"/>
      <c r="C112" s="745">
        <f>SUM(C107:C111)</f>
        <v>8</v>
      </c>
      <c r="D112" s="778">
        <f t="shared" si="34"/>
        <v>13.559322033898304</v>
      </c>
      <c r="E112" s="745">
        <f>SUM(E107:E111)</f>
        <v>51</v>
      </c>
      <c r="F112" s="526">
        <f t="shared" si="35"/>
        <v>86.440677966101688</v>
      </c>
      <c r="G112" s="779">
        <f>SUM(G107:G111)</f>
        <v>59</v>
      </c>
    </row>
    <row r="113" spans="1:7" ht="15.6" customHeight="1" thickBot="1" x14ac:dyDescent="0.3">
      <c r="A113" s="1063" t="s">
        <v>36</v>
      </c>
      <c r="B113" s="1063"/>
      <c r="C113" s="1065">
        <f>SUM(C106,C112,C97,C91)</f>
        <v>190</v>
      </c>
      <c r="D113" s="1068">
        <f t="shared" si="34"/>
        <v>55.882352941176471</v>
      </c>
      <c r="E113" s="1065">
        <f>SUM(E106,E112,E97,E91)</f>
        <v>150</v>
      </c>
      <c r="F113" s="1066">
        <f t="shared" si="35"/>
        <v>44.117647058823529</v>
      </c>
      <c r="G113" s="1069">
        <f>SUM(G106,G112,G97,G91)</f>
        <v>340</v>
      </c>
    </row>
    <row r="114" spans="1:7" ht="15.6" customHeight="1" thickBot="1" x14ac:dyDescent="0.3">
      <c r="A114" s="541" t="s">
        <v>8</v>
      </c>
      <c r="B114" s="541"/>
      <c r="C114" s="785">
        <f>SUM(C113,C88,C52,C25)</f>
        <v>505</v>
      </c>
      <c r="D114" s="786">
        <f t="shared" si="34"/>
        <v>63.682219419924337</v>
      </c>
      <c r="E114" s="785">
        <f>SUM(E113,E88,E52,E25)</f>
        <v>288</v>
      </c>
      <c r="F114" s="787">
        <f t="shared" si="35"/>
        <v>36.317780580075663</v>
      </c>
      <c r="G114" s="788">
        <f>SUM(G25,G52,G88,G113)</f>
        <v>793</v>
      </c>
    </row>
    <row r="115" spans="1:7" ht="13.8" x14ac:dyDescent="0.25">
      <c r="A115" s="373"/>
      <c r="B115" s="373"/>
      <c r="C115" s="373"/>
      <c r="D115" s="373"/>
      <c r="E115" s="373"/>
      <c r="F115" s="373"/>
      <c r="G115" s="373"/>
    </row>
    <row r="116" spans="1:7" s="741" customFormat="1" ht="13.8" x14ac:dyDescent="0.25">
      <c r="A116" s="527" t="s">
        <v>538</v>
      </c>
      <c r="B116" s="527"/>
      <c r="C116" s="527"/>
      <c r="D116" s="527"/>
      <c r="E116" s="527"/>
      <c r="F116" s="527"/>
      <c r="G116" s="527"/>
    </row>
    <row r="117" spans="1:7" ht="14.4" x14ac:dyDescent="0.3">
      <c r="A117" s="789"/>
      <c r="B117" s="790"/>
      <c r="C117" s="790"/>
      <c r="D117" s="790"/>
      <c r="E117" s="790"/>
      <c r="F117" s="790"/>
      <c r="G117" s="791"/>
    </row>
    <row r="118" spans="1:7" ht="13.8" x14ac:dyDescent="0.25">
      <c r="A118" s="792" t="s">
        <v>29</v>
      </c>
      <c r="B118" s="527"/>
      <c r="C118" s="527"/>
      <c r="D118" s="527"/>
      <c r="E118" s="527"/>
      <c r="F118" s="527"/>
      <c r="G118" s="527"/>
    </row>
    <row r="119" spans="1:7" ht="13.8" x14ac:dyDescent="0.25">
      <c r="A119" s="373"/>
      <c r="B119" s="373"/>
      <c r="C119" s="373"/>
      <c r="D119" s="373"/>
      <c r="E119" s="373"/>
      <c r="F119" s="373"/>
      <c r="G119" s="373"/>
    </row>
  </sheetData>
  <mergeCells count="1">
    <mergeCell ref="A54:G54"/>
  </mergeCells>
  <pageMargins left="0.78740157499999996" right="0.78740157499999996" top="0.984251969" bottom="0.984251969" header="0.4921259845" footer="0.4921259845"/>
  <pageSetup paperSize="9" scale="62" fitToWidth="0" fitToHeight="0" orientation="portrait" horizontalDpi="4294967295" verticalDpi="4294967295" r:id="rId1"/>
  <headerFooter alignWithMargins="0">
    <oddHeader>&amp;LFachhochschule Südwestfalen
- Der Kanzler -&amp;RIserlohn, 01.12.2023
SG 2.1</oddHeader>
    <oddFooter>&amp;R&amp;A</oddFooter>
  </headerFooter>
  <rowBreaks count="1" manualBreakCount="1">
    <brk id="55" max="6" man="1"/>
  </rowBreaks>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workbookViewId="0">
      <selection activeCell="H9" sqref="H9"/>
    </sheetView>
  </sheetViews>
  <sheetFormatPr baseColWidth="10" defaultColWidth="11.44140625" defaultRowHeight="13.8" x14ac:dyDescent="0.25"/>
  <cols>
    <col min="1" max="1" width="66.6640625" style="373" customWidth="1"/>
    <col min="2" max="2" width="5.44140625" style="373" customWidth="1"/>
    <col min="3" max="3" width="6.44140625" style="523" customWidth="1"/>
    <col min="4" max="7" width="10.5546875" style="373" customWidth="1"/>
    <col min="8" max="8" width="10.44140625" style="373" customWidth="1"/>
    <col min="9" max="9" width="6.5546875" style="373" hidden="1" customWidth="1"/>
    <col min="10" max="10" width="11.44140625" style="373" customWidth="1"/>
    <col min="11" max="16384" width="11.44140625" style="373"/>
  </cols>
  <sheetData>
    <row r="1" spans="1:12" s="795" customFormat="1" x14ac:dyDescent="0.25">
      <c r="A1" s="1413" t="s">
        <v>504</v>
      </c>
      <c r="B1" s="1413"/>
      <c r="C1" s="943"/>
      <c r="D1" s="725"/>
      <c r="E1" s="522"/>
      <c r="F1" s="522"/>
      <c r="G1" s="522"/>
      <c r="H1" s="522"/>
      <c r="I1" s="522"/>
    </row>
    <row r="2" spans="1:12" s="795" customFormat="1" x14ac:dyDescent="0.25">
      <c r="A2" s="307" t="s">
        <v>496</v>
      </c>
      <c r="B2" s="307"/>
      <c r="C2" s="523"/>
      <c r="D2" s="522"/>
      <c r="E2" s="522"/>
      <c r="F2" s="522"/>
      <c r="G2" s="522"/>
      <c r="H2" s="522"/>
      <c r="I2" s="522"/>
    </row>
    <row r="3" spans="1:12" s="524" customFormat="1" ht="14.4" thickBot="1" x14ac:dyDescent="0.3">
      <c r="A3" s="710"/>
      <c r="B3" s="710"/>
      <c r="C3" s="708"/>
      <c r="D3" s="710"/>
      <c r="E3" s="710"/>
      <c r="F3" s="726"/>
      <c r="G3" s="726"/>
      <c r="H3" s="710"/>
    </row>
    <row r="4" spans="1:12" s="524" customFormat="1" ht="14.4" thickBot="1" x14ac:dyDescent="0.3">
      <c r="A4" s="727"/>
      <c r="B4" s="728"/>
      <c r="C4" s="1410"/>
      <c r="D4" s="729"/>
      <c r="E4" s="730" t="s">
        <v>239</v>
      </c>
      <c r="F4" s="729"/>
      <c r="G4" s="731"/>
      <c r="H4" s="728"/>
    </row>
    <row r="5" spans="1:12" x14ac:dyDescent="0.25">
      <c r="A5" s="732" t="s">
        <v>2</v>
      </c>
      <c r="B5" s="317"/>
      <c r="C5" s="1416" t="s">
        <v>268</v>
      </c>
      <c r="D5" s="944" t="s">
        <v>18</v>
      </c>
      <c r="E5" s="733"/>
      <c r="F5" s="727" t="s">
        <v>19</v>
      </c>
      <c r="G5" s="733"/>
      <c r="H5" s="734" t="s">
        <v>20</v>
      </c>
    </row>
    <row r="6" spans="1:12" ht="14.4" thickBot="1" x14ac:dyDescent="0.3">
      <c r="A6" s="1419"/>
      <c r="B6" s="1411"/>
      <c r="C6" s="945"/>
      <c r="D6" s="735" t="s">
        <v>15</v>
      </c>
      <c r="E6" s="946" t="s">
        <v>16</v>
      </c>
      <c r="F6" s="735" t="s">
        <v>15</v>
      </c>
      <c r="G6" s="798" t="s">
        <v>16</v>
      </c>
      <c r="H6" s="892"/>
    </row>
    <row r="7" spans="1:12" s="741" customFormat="1" ht="15" customHeight="1" x14ac:dyDescent="0.25">
      <c r="A7" s="525" t="s">
        <v>192</v>
      </c>
      <c r="B7" s="479" t="s">
        <v>41</v>
      </c>
      <c r="C7" s="950">
        <v>6</v>
      </c>
      <c r="D7" s="631">
        <v>1</v>
      </c>
      <c r="E7" s="749">
        <f>SUM(D7)*100/(H7)</f>
        <v>100</v>
      </c>
      <c r="F7" s="631">
        <v>0</v>
      </c>
      <c r="G7" s="749">
        <f t="shared" ref="G7:G9" si="0">SUM(F7)*100/(H7)</f>
        <v>0</v>
      </c>
      <c r="H7" s="750">
        <f t="shared" ref="H7:H9" si="1">SUM(D7,F7)</f>
        <v>1</v>
      </c>
      <c r="J7" s="1174"/>
    </row>
    <row r="8" spans="1:12" ht="15" customHeight="1" x14ac:dyDescent="0.25">
      <c r="A8" s="742" t="s">
        <v>112</v>
      </c>
      <c r="B8" s="743"/>
      <c r="C8" s="947"/>
      <c r="D8" s="772">
        <f>SUM(D7)</f>
        <v>1</v>
      </c>
      <c r="E8" s="526">
        <f t="shared" ref="E8" si="2">SUM(D8)*100/(H8)</f>
        <v>100</v>
      </c>
      <c r="F8" s="772">
        <f>SUM(F7)</f>
        <v>0</v>
      </c>
      <c r="G8" s="526">
        <f t="shared" ref="G8" si="3">SUM(F8)*100/(H8)</f>
        <v>0</v>
      </c>
      <c r="H8" s="917">
        <f>SUM(H7)</f>
        <v>1</v>
      </c>
      <c r="J8" s="1151"/>
    </row>
    <row r="9" spans="1:12" s="741" customFormat="1" ht="15" customHeight="1" x14ac:dyDescent="0.25">
      <c r="A9" s="479" t="s">
        <v>38</v>
      </c>
      <c r="B9" s="479" t="s">
        <v>40</v>
      </c>
      <c r="C9" s="950">
        <v>6</v>
      </c>
      <c r="D9" s="631">
        <v>1</v>
      </c>
      <c r="E9" s="749">
        <f>SUM(D9)*100/(H9)</f>
        <v>100</v>
      </c>
      <c r="F9" s="631">
        <v>0</v>
      </c>
      <c r="G9" s="749">
        <f t="shared" si="0"/>
        <v>0</v>
      </c>
      <c r="H9" s="750">
        <f t="shared" si="1"/>
        <v>1</v>
      </c>
      <c r="J9" s="1174"/>
    </row>
    <row r="10" spans="1:12" ht="15" customHeight="1" x14ac:dyDescent="0.25">
      <c r="A10" s="742" t="s">
        <v>50</v>
      </c>
      <c r="B10" s="743"/>
      <c r="C10" s="947"/>
      <c r="D10" s="772">
        <f>SUM(D9)</f>
        <v>1</v>
      </c>
      <c r="E10" s="526">
        <f t="shared" ref="E10" si="4">SUM(D10)*100/(H10)</f>
        <v>100</v>
      </c>
      <c r="F10" s="772">
        <f>SUM(F9)</f>
        <v>0</v>
      </c>
      <c r="G10" s="526">
        <f t="shared" ref="G10" si="5">SUM(F10)*100/(H10)</f>
        <v>0</v>
      </c>
      <c r="H10" s="917">
        <f>SUM(H9)</f>
        <v>1</v>
      </c>
      <c r="J10" s="1151"/>
    </row>
    <row r="11" spans="1:12" ht="15" customHeight="1" x14ac:dyDescent="0.25">
      <c r="A11" s="775" t="s">
        <v>5</v>
      </c>
      <c r="B11" s="751"/>
      <c r="C11" s="949"/>
      <c r="D11" s="753">
        <f>D10+D8</f>
        <v>2</v>
      </c>
      <c r="E11" s="754">
        <f>SUM(D11)*100/(H11)</f>
        <v>100</v>
      </c>
      <c r="F11" s="753">
        <f>F10+F8</f>
        <v>0</v>
      </c>
      <c r="G11" s="754">
        <f>SUM(F11)*100/(H11)*0</f>
        <v>0</v>
      </c>
      <c r="H11" s="949">
        <f>H10+H8</f>
        <v>2</v>
      </c>
    </row>
    <row r="12" spans="1:12" ht="15" customHeight="1" x14ac:dyDescent="0.25">
      <c r="A12" s="480" t="s">
        <v>182</v>
      </c>
      <c r="B12" s="472" t="s">
        <v>40</v>
      </c>
      <c r="C12" s="950">
        <v>7</v>
      </c>
      <c r="D12" s="631">
        <v>1</v>
      </c>
      <c r="E12" s="749">
        <f t="shared" ref="E12:E15" si="6">SUM(D12)*100/(H12)</f>
        <v>100</v>
      </c>
      <c r="F12" s="631">
        <v>0</v>
      </c>
      <c r="G12" s="749">
        <f t="shared" ref="G12:G15" si="7">SUM(F12)*100/(H12)</f>
        <v>0</v>
      </c>
      <c r="H12" s="750">
        <f t="shared" ref="H12:H15" si="8">SUM(D12,F12)</f>
        <v>1</v>
      </c>
    </row>
    <row r="13" spans="1:12" s="741" customFormat="1" ht="15" customHeight="1" x14ac:dyDescent="0.25">
      <c r="A13" s="480" t="s">
        <v>129</v>
      </c>
      <c r="B13" s="472" t="s">
        <v>40</v>
      </c>
      <c r="C13" s="950">
        <v>9</v>
      </c>
      <c r="D13" s="631">
        <v>0</v>
      </c>
      <c r="E13" s="749">
        <f t="shared" si="6"/>
        <v>0</v>
      </c>
      <c r="F13" s="631">
        <v>2</v>
      </c>
      <c r="G13" s="749">
        <f t="shared" si="7"/>
        <v>100</v>
      </c>
      <c r="H13" s="750">
        <f t="shared" si="8"/>
        <v>2</v>
      </c>
      <c r="L13" s="527"/>
    </row>
    <row r="14" spans="1:12" s="741" customFormat="1" ht="30" customHeight="1" x14ac:dyDescent="0.25">
      <c r="A14" s="1440" t="s">
        <v>193</v>
      </c>
      <c r="B14" s="472" t="s">
        <v>41</v>
      </c>
      <c r="C14" s="950">
        <v>5</v>
      </c>
      <c r="D14" s="631">
        <v>0</v>
      </c>
      <c r="E14" s="749">
        <f t="shared" si="6"/>
        <v>0</v>
      </c>
      <c r="F14" s="631">
        <v>1</v>
      </c>
      <c r="G14" s="749">
        <f t="shared" si="7"/>
        <v>100</v>
      </c>
      <c r="H14" s="750">
        <f t="shared" si="8"/>
        <v>1</v>
      </c>
      <c r="L14" s="527"/>
    </row>
    <row r="15" spans="1:12" s="741" customFormat="1" ht="15" customHeight="1" x14ac:dyDescent="0.25">
      <c r="A15" s="531" t="s">
        <v>143</v>
      </c>
      <c r="B15" s="472" t="s">
        <v>41</v>
      </c>
      <c r="C15" s="950">
        <v>5</v>
      </c>
      <c r="D15" s="631">
        <v>1</v>
      </c>
      <c r="E15" s="749">
        <f t="shared" si="6"/>
        <v>50</v>
      </c>
      <c r="F15" s="631">
        <v>1</v>
      </c>
      <c r="G15" s="749">
        <f t="shared" si="7"/>
        <v>50</v>
      </c>
      <c r="H15" s="750">
        <f t="shared" si="8"/>
        <v>2</v>
      </c>
      <c r="L15" s="527"/>
    </row>
    <row r="16" spans="1:12" ht="15" customHeight="1" x14ac:dyDescent="0.25">
      <c r="A16" s="742" t="s">
        <v>113</v>
      </c>
      <c r="B16" s="743"/>
      <c r="C16" s="947"/>
      <c r="D16" s="772">
        <f>SUM(D12:D15)</f>
        <v>2</v>
      </c>
      <c r="E16" s="526">
        <f t="shared" ref="E16:E28" si="9">SUM(D16)*100/(H16)</f>
        <v>33.333333333333336</v>
      </c>
      <c r="F16" s="772">
        <f>SUM(F12:F15)</f>
        <v>4</v>
      </c>
      <c r="G16" s="526">
        <f t="shared" ref="G16:G28" si="10">SUM(F16)*100/(H16)</f>
        <v>66.666666666666671</v>
      </c>
      <c r="H16" s="948">
        <f>SUM(H12:H15)</f>
        <v>6</v>
      </c>
    </row>
    <row r="17" spans="1:8" ht="15" customHeight="1" x14ac:dyDescent="0.25">
      <c r="A17" s="775" t="s">
        <v>7</v>
      </c>
      <c r="B17" s="751"/>
      <c r="C17" s="949"/>
      <c r="D17" s="753">
        <f>SUM(D16)</f>
        <v>2</v>
      </c>
      <c r="E17" s="951">
        <f>SUM(D17)*100/(H17)</f>
        <v>33.333333333333336</v>
      </c>
      <c r="F17" s="753">
        <f>SUM(F16)</f>
        <v>4</v>
      </c>
      <c r="G17" s="754">
        <f t="shared" si="10"/>
        <v>66.666666666666671</v>
      </c>
      <c r="H17" s="949">
        <f>SUM(H16)</f>
        <v>6</v>
      </c>
    </row>
    <row r="18" spans="1:8" s="527" customFormat="1" ht="15" customHeight="1" x14ac:dyDescent="0.25">
      <c r="A18" s="480" t="s">
        <v>6</v>
      </c>
      <c r="B18" s="472" t="s">
        <v>40</v>
      </c>
      <c r="C18" s="814">
        <v>6</v>
      </c>
      <c r="D18" s="631">
        <v>2</v>
      </c>
      <c r="E18" s="749">
        <f t="shared" ref="E18" si="11">SUM(D18)*100/(H18)</f>
        <v>100</v>
      </c>
      <c r="F18" s="631">
        <v>0</v>
      </c>
      <c r="G18" s="749">
        <f t="shared" ref="G18" si="12">SUM(F18)*100/(H18)</f>
        <v>0</v>
      </c>
      <c r="H18" s="750">
        <f>SUM(D18,F18)</f>
        <v>2</v>
      </c>
    </row>
    <row r="19" spans="1:8" s="527" customFormat="1" ht="15" customHeight="1" x14ac:dyDescent="0.25">
      <c r="A19" s="480" t="s">
        <v>154</v>
      </c>
      <c r="B19" s="472" t="s">
        <v>40</v>
      </c>
      <c r="C19" s="814">
        <v>6</v>
      </c>
      <c r="D19" s="631">
        <v>0</v>
      </c>
      <c r="E19" s="749">
        <f t="shared" ref="E19:E20" si="13">SUM(D19)*100/(H19)</f>
        <v>0</v>
      </c>
      <c r="F19" s="631">
        <v>1</v>
      </c>
      <c r="G19" s="749">
        <f t="shared" ref="G19:G20" si="14">SUM(F19)*100/(H19)</f>
        <v>100</v>
      </c>
      <c r="H19" s="750">
        <f>SUM(D19,F19)</f>
        <v>1</v>
      </c>
    </row>
    <row r="20" spans="1:8" s="527" customFormat="1" ht="15" customHeight="1" x14ac:dyDescent="0.25">
      <c r="A20" s="13" t="s">
        <v>26</v>
      </c>
      <c r="B20" s="472" t="s">
        <v>41</v>
      </c>
      <c r="C20" s="814">
        <v>6</v>
      </c>
      <c r="D20" s="631">
        <v>1</v>
      </c>
      <c r="E20" s="749">
        <f t="shared" si="13"/>
        <v>50</v>
      </c>
      <c r="F20" s="631">
        <v>1</v>
      </c>
      <c r="G20" s="749">
        <f t="shared" si="14"/>
        <v>50</v>
      </c>
      <c r="H20" s="750">
        <f t="shared" ref="H20:H22" si="15">SUM(D20,F20)</f>
        <v>2</v>
      </c>
    </row>
    <row r="21" spans="1:8" s="527" customFormat="1" ht="15" customHeight="1" x14ac:dyDescent="0.25">
      <c r="A21" s="480" t="s">
        <v>207</v>
      </c>
      <c r="B21" s="472" t="s">
        <v>40</v>
      </c>
      <c r="C21" s="814">
        <v>7</v>
      </c>
      <c r="D21" s="631">
        <v>10</v>
      </c>
      <c r="E21" s="749">
        <f t="shared" si="9"/>
        <v>71.428571428571431</v>
      </c>
      <c r="F21" s="631">
        <v>4</v>
      </c>
      <c r="G21" s="749">
        <f t="shared" si="10"/>
        <v>28.571428571428573</v>
      </c>
      <c r="H21" s="750">
        <f t="shared" si="15"/>
        <v>14</v>
      </c>
    </row>
    <row r="22" spans="1:8" s="527" customFormat="1" ht="15" customHeight="1" x14ac:dyDescent="0.25">
      <c r="A22" s="480" t="s">
        <v>206</v>
      </c>
      <c r="B22" s="472" t="s">
        <v>40</v>
      </c>
      <c r="C22" s="814">
        <v>7</v>
      </c>
      <c r="D22" s="631">
        <v>14</v>
      </c>
      <c r="E22" s="749">
        <f t="shared" si="9"/>
        <v>45.161290322580648</v>
      </c>
      <c r="F22" s="631">
        <v>17</v>
      </c>
      <c r="G22" s="749">
        <f t="shared" si="10"/>
        <v>54.838709677419352</v>
      </c>
      <c r="H22" s="750">
        <f t="shared" si="15"/>
        <v>31</v>
      </c>
    </row>
    <row r="23" spans="1:8" ht="15" customHeight="1" x14ac:dyDescent="0.25">
      <c r="A23" s="742" t="s">
        <v>114</v>
      </c>
      <c r="B23" s="743"/>
      <c r="C23" s="947"/>
      <c r="D23" s="772">
        <f>SUM(D18:D22)</f>
        <v>27</v>
      </c>
      <c r="E23" s="526">
        <f t="shared" si="9"/>
        <v>54</v>
      </c>
      <c r="F23" s="772">
        <f>SUM(F18:F22)</f>
        <v>23</v>
      </c>
      <c r="G23" s="526">
        <f t="shared" si="10"/>
        <v>46</v>
      </c>
      <c r="H23" s="948">
        <f>SUM(H18:H22)</f>
        <v>50</v>
      </c>
    </row>
    <row r="24" spans="1:8" ht="15" customHeight="1" x14ac:dyDescent="0.25">
      <c r="A24" s="775" t="s">
        <v>35</v>
      </c>
      <c r="B24" s="751"/>
      <c r="C24" s="949"/>
      <c r="D24" s="753">
        <f>SUM(D23)</f>
        <v>27</v>
      </c>
      <c r="E24" s="951">
        <f t="shared" si="9"/>
        <v>54</v>
      </c>
      <c r="F24" s="753">
        <f>SUM(F23)</f>
        <v>23</v>
      </c>
      <c r="G24" s="754">
        <f t="shared" si="10"/>
        <v>46</v>
      </c>
      <c r="H24" s="949">
        <f>SUM(H23)</f>
        <v>50</v>
      </c>
    </row>
    <row r="25" spans="1:8" s="527" customFormat="1" ht="15" customHeight="1" x14ac:dyDescent="0.25">
      <c r="A25" s="525" t="s">
        <v>28</v>
      </c>
      <c r="B25" s="479" t="s">
        <v>40</v>
      </c>
      <c r="C25" s="952">
        <v>6</v>
      </c>
      <c r="D25" s="953">
        <v>2</v>
      </c>
      <c r="E25" s="749">
        <f t="shared" si="9"/>
        <v>33.333333333333336</v>
      </c>
      <c r="F25" s="631">
        <v>4</v>
      </c>
      <c r="G25" s="749">
        <f t="shared" si="10"/>
        <v>66.666666666666671</v>
      </c>
      <c r="H25" s="750">
        <f>SUM(D25,F25)</f>
        <v>6</v>
      </c>
    </row>
    <row r="26" spans="1:8" s="527" customFormat="1" ht="15" customHeight="1" x14ac:dyDescent="0.25">
      <c r="A26" s="525" t="s">
        <v>28</v>
      </c>
      <c r="B26" s="479" t="s">
        <v>41</v>
      </c>
      <c r="C26" s="952">
        <v>4</v>
      </c>
      <c r="D26" s="953">
        <v>1</v>
      </c>
      <c r="E26" s="749">
        <f t="shared" ref="E26" si="16">SUM(D26)*100/(H26)</f>
        <v>33.333333333333336</v>
      </c>
      <c r="F26" s="631">
        <v>2</v>
      </c>
      <c r="G26" s="749">
        <f t="shared" ref="G26" si="17">SUM(F26)*100/(H26)</f>
        <v>66.666666666666671</v>
      </c>
      <c r="H26" s="750">
        <f>SUM(D26,F26)</f>
        <v>3</v>
      </c>
    </row>
    <row r="27" spans="1:8" ht="15" customHeight="1" x14ac:dyDescent="0.25">
      <c r="A27" s="742" t="s">
        <v>52</v>
      </c>
      <c r="B27" s="743"/>
      <c r="C27" s="744"/>
      <c r="D27" s="772">
        <f>SUM(D25:D26)</f>
        <v>3</v>
      </c>
      <c r="E27" s="526">
        <f t="shared" si="9"/>
        <v>33.333333333333336</v>
      </c>
      <c r="F27" s="772">
        <f>SUM(F25:F26)</f>
        <v>6</v>
      </c>
      <c r="G27" s="526">
        <f t="shared" si="10"/>
        <v>66.666666666666671</v>
      </c>
      <c r="H27" s="948">
        <f>SUM(H25:H26)</f>
        <v>9</v>
      </c>
    </row>
    <row r="28" spans="1:8" s="527" customFormat="1" ht="15" customHeight="1" x14ac:dyDescent="0.25">
      <c r="A28" s="525" t="s">
        <v>94</v>
      </c>
      <c r="B28" s="479" t="s">
        <v>40</v>
      </c>
      <c r="C28" s="954">
        <v>7</v>
      </c>
      <c r="D28" s="953">
        <v>2</v>
      </c>
      <c r="E28" s="749">
        <f t="shared" si="9"/>
        <v>15.384615384615385</v>
      </c>
      <c r="F28" s="631">
        <v>11</v>
      </c>
      <c r="G28" s="749">
        <f t="shared" si="10"/>
        <v>84.615384615384613</v>
      </c>
      <c r="H28" s="750">
        <f t="shared" ref="H28:H29" si="18">SUM(D28,F28)</f>
        <v>13</v>
      </c>
    </row>
    <row r="29" spans="1:8" s="527" customFormat="1" ht="15" customHeight="1" x14ac:dyDescent="0.25">
      <c r="A29" s="525" t="s">
        <v>25</v>
      </c>
      <c r="B29" s="479" t="s">
        <v>40</v>
      </c>
      <c r="C29" s="954">
        <v>7</v>
      </c>
      <c r="D29" s="953">
        <v>27</v>
      </c>
      <c r="E29" s="749">
        <f t="shared" ref="E29" si="19">SUM(D29)*100/(H29)</f>
        <v>79.411764705882348</v>
      </c>
      <c r="F29" s="631">
        <v>7</v>
      </c>
      <c r="G29" s="749">
        <f t="shared" ref="G29" si="20">SUM(F29)*100/(H29)</f>
        <v>20.588235294117649</v>
      </c>
      <c r="H29" s="750">
        <f t="shared" si="18"/>
        <v>34</v>
      </c>
    </row>
    <row r="30" spans="1:8" ht="15" customHeight="1" x14ac:dyDescent="0.25">
      <c r="A30" s="955" t="s">
        <v>69</v>
      </c>
      <c r="B30" s="956"/>
      <c r="C30" s="957"/>
      <c r="D30" s="958">
        <f>SUM(D28:D29)</f>
        <v>29</v>
      </c>
      <c r="E30" s="959">
        <f>SUM(D30)*100/(H30)</f>
        <v>61.702127659574465</v>
      </c>
      <c r="F30" s="958">
        <f>SUM(F28:F29)</f>
        <v>18</v>
      </c>
      <c r="G30" s="783">
        <f>SUM(F30)*100/(H30)</f>
        <v>38.297872340425535</v>
      </c>
      <c r="H30" s="960">
        <f>SUM(H28:H29)</f>
        <v>47</v>
      </c>
    </row>
    <row r="31" spans="1:8" ht="15" customHeight="1" x14ac:dyDescent="0.25">
      <c r="A31" s="480" t="s">
        <v>352</v>
      </c>
      <c r="B31" s="472" t="s">
        <v>41</v>
      </c>
      <c r="C31" s="814">
        <v>3</v>
      </c>
      <c r="D31" s="815">
        <v>1</v>
      </c>
      <c r="E31" s="749">
        <f>SUM(D31)*100/H31</f>
        <v>100</v>
      </c>
      <c r="F31" s="631">
        <v>0</v>
      </c>
      <c r="G31" s="749">
        <f>SUM(F31)*100/H31</f>
        <v>0</v>
      </c>
      <c r="H31" s="758">
        <f>SUM(D31,F31)</f>
        <v>1</v>
      </c>
    </row>
    <row r="32" spans="1:8" s="527" customFormat="1" ht="30" customHeight="1" x14ac:dyDescent="0.25">
      <c r="A32" s="1414" t="s">
        <v>156</v>
      </c>
      <c r="B32" s="472" t="s">
        <v>41</v>
      </c>
      <c r="C32" s="814">
        <v>4</v>
      </c>
      <c r="D32" s="815">
        <v>2</v>
      </c>
      <c r="E32" s="749">
        <f>SUM(D32)*100/H32</f>
        <v>66.666666666666671</v>
      </c>
      <c r="F32" s="631">
        <v>1</v>
      </c>
      <c r="G32" s="749">
        <f>SUM(F32)*100/H32</f>
        <v>33.333333333333336</v>
      </c>
      <c r="H32" s="758">
        <f>SUM(D32,F32)</f>
        <v>3</v>
      </c>
    </row>
    <row r="33" spans="1:14" ht="15" customHeight="1" x14ac:dyDescent="0.25">
      <c r="A33" s="742" t="s">
        <v>54</v>
      </c>
      <c r="B33" s="743"/>
      <c r="C33" s="744"/>
      <c r="D33" s="772">
        <f>SUM(D31:D32)</f>
        <v>3</v>
      </c>
      <c r="E33" s="526">
        <f t="shared" ref="E33:E40" si="21">SUM(D33)*100/(H33)</f>
        <v>75</v>
      </c>
      <c r="F33" s="772">
        <f>SUM(F31:F32)</f>
        <v>1</v>
      </c>
      <c r="G33" s="526">
        <f t="shared" ref="G33:G40" si="22">SUM(F33)*100/(H33)</f>
        <v>25</v>
      </c>
      <c r="H33" s="948">
        <f>SUM(H31:H32)</f>
        <v>4</v>
      </c>
    </row>
    <row r="34" spans="1:14" s="527" customFormat="1" ht="15" customHeight="1" x14ac:dyDescent="0.25">
      <c r="A34" s="480" t="s">
        <v>149</v>
      </c>
      <c r="B34" s="472" t="s">
        <v>40</v>
      </c>
      <c r="C34" s="814">
        <v>7</v>
      </c>
      <c r="D34" s="631">
        <v>1</v>
      </c>
      <c r="E34" s="749">
        <f t="shared" ref="E34" si="23">SUM(D34)*100/(H34)</f>
        <v>100</v>
      </c>
      <c r="F34" s="631">
        <v>0</v>
      </c>
      <c r="G34" s="749">
        <f t="shared" ref="G34" si="24">SUM(F34)*100/(H34)</f>
        <v>0</v>
      </c>
      <c r="H34" s="758">
        <f>SUM(D34,F34)</f>
        <v>1</v>
      </c>
    </row>
    <row r="35" spans="1:14" s="527" customFormat="1" ht="15" customHeight="1" x14ac:dyDescent="0.25">
      <c r="A35" s="480" t="s">
        <v>142</v>
      </c>
      <c r="B35" s="472" t="s">
        <v>41</v>
      </c>
      <c r="C35" s="814">
        <v>9</v>
      </c>
      <c r="D35" s="631">
        <v>0</v>
      </c>
      <c r="E35" s="749">
        <f t="shared" ref="E35:E37" si="25">SUM(D35)*100/(H35)</f>
        <v>0</v>
      </c>
      <c r="F35" s="631">
        <v>2</v>
      </c>
      <c r="G35" s="749">
        <f t="shared" ref="G35:G37" si="26">SUM(F35)*100/(H35)</f>
        <v>100</v>
      </c>
      <c r="H35" s="758">
        <f>SUM(D35,F35)</f>
        <v>2</v>
      </c>
    </row>
    <row r="36" spans="1:14" s="527" customFormat="1" ht="15" customHeight="1" x14ac:dyDescent="0.25">
      <c r="A36" s="56" t="s">
        <v>348</v>
      </c>
      <c r="B36" s="1441" t="s">
        <v>41</v>
      </c>
      <c r="C36" s="814">
        <v>5</v>
      </c>
      <c r="D36" s="631">
        <v>0</v>
      </c>
      <c r="E36" s="749">
        <f t="shared" si="25"/>
        <v>0</v>
      </c>
      <c r="F36" s="631">
        <v>1</v>
      </c>
      <c r="G36" s="749">
        <f t="shared" si="26"/>
        <v>100</v>
      </c>
      <c r="H36" s="758">
        <f t="shared" ref="H36:H37" si="27">SUM(D36,F36)</f>
        <v>1</v>
      </c>
    </row>
    <row r="37" spans="1:14" s="527" customFormat="1" ht="15" customHeight="1" x14ac:dyDescent="0.25">
      <c r="A37" s="56" t="s">
        <v>349</v>
      </c>
      <c r="B37" s="1441" t="s">
        <v>41</v>
      </c>
      <c r="C37" s="814">
        <v>6</v>
      </c>
      <c r="D37" s="631">
        <v>0</v>
      </c>
      <c r="E37" s="749">
        <f t="shared" si="25"/>
        <v>0</v>
      </c>
      <c r="F37" s="631">
        <v>1</v>
      </c>
      <c r="G37" s="749">
        <f t="shared" si="26"/>
        <v>100</v>
      </c>
      <c r="H37" s="758">
        <f t="shared" si="27"/>
        <v>1</v>
      </c>
    </row>
    <row r="38" spans="1:14" ht="15" customHeight="1" x14ac:dyDescent="0.25">
      <c r="A38" s="742" t="s">
        <v>347</v>
      </c>
      <c r="B38" s="743"/>
      <c r="C38" s="743"/>
      <c r="D38" s="744">
        <f>SUM(D34:D37)</f>
        <v>1</v>
      </c>
      <c r="E38" s="526">
        <f>SUM(D38)*100/(H38)</f>
        <v>20</v>
      </c>
      <c r="F38" s="745">
        <f>SUM(F34:F37)</f>
        <v>4</v>
      </c>
      <c r="G38" s="526">
        <f>SUM(F38)*100/(H38)</f>
        <v>80</v>
      </c>
      <c r="H38" s="746">
        <f>SUM(H34:H37)</f>
        <v>5</v>
      </c>
    </row>
    <row r="39" spans="1:14" ht="15" customHeight="1" thickBot="1" x14ac:dyDescent="0.3">
      <c r="A39" s="775" t="s">
        <v>36</v>
      </c>
      <c r="B39" s="751"/>
      <c r="C39" s="949"/>
      <c r="D39" s="753">
        <f>SUM(D33,D27,D30,D38)</f>
        <v>36</v>
      </c>
      <c r="E39" s="951">
        <f t="shared" si="21"/>
        <v>55.384615384615387</v>
      </c>
      <c r="F39" s="753">
        <f>SUM(F33,F27,F30,F38)</f>
        <v>29</v>
      </c>
      <c r="G39" s="754">
        <f>SUM(F39)*100/(H39)</f>
        <v>44.615384615384613</v>
      </c>
      <c r="H39" s="949">
        <f>SUM(H33,H27,H30,H38)</f>
        <v>65</v>
      </c>
    </row>
    <row r="40" spans="1:14" ht="15" customHeight="1" thickBot="1" x14ac:dyDescent="0.3">
      <c r="A40" s="541" t="s">
        <v>8</v>
      </c>
      <c r="B40" s="541"/>
      <c r="C40" s="541"/>
      <c r="D40" s="962">
        <f>SUM(D39,D24,D17,D11)</f>
        <v>67</v>
      </c>
      <c r="E40" s="963">
        <f t="shared" si="21"/>
        <v>54.471544715447152</v>
      </c>
      <c r="F40" s="962">
        <f>SUM(F39,F24,F17,F11)</f>
        <v>56</v>
      </c>
      <c r="G40" s="963">
        <f t="shared" si="22"/>
        <v>45.528455284552848</v>
      </c>
      <c r="H40" s="964">
        <f>SUM(H11,H17,H24,H39)</f>
        <v>123</v>
      </c>
    </row>
    <row r="41" spans="1:14" ht="15" customHeight="1" x14ac:dyDescent="0.25"/>
    <row r="42" spans="1:14" s="527" customFormat="1" ht="54" customHeight="1" x14ac:dyDescent="0.25">
      <c r="A42" s="1769" t="s">
        <v>385</v>
      </c>
      <c r="B42" s="1740"/>
      <c r="C42" s="1740"/>
      <c r="D42" s="1740"/>
      <c r="E42" s="1740"/>
      <c r="F42" s="1740"/>
      <c r="G42" s="1740"/>
      <c r="H42" s="1740"/>
    </row>
    <row r="43" spans="1:14" ht="15" customHeight="1" x14ac:dyDescent="0.25"/>
    <row r="44" spans="1:14" s="527" customFormat="1" ht="21.75" customHeight="1" x14ac:dyDescent="0.25">
      <c r="A44" s="373" t="s">
        <v>29</v>
      </c>
      <c r="C44" s="797"/>
    </row>
    <row r="45" spans="1:14" ht="15" customHeight="1" x14ac:dyDescent="0.25">
      <c r="M45" s="796"/>
      <c r="N45" s="796"/>
    </row>
    <row r="46" spans="1:14" ht="15" customHeight="1" x14ac:dyDescent="0.25">
      <c r="M46" s="796"/>
      <c r="N46" s="796"/>
    </row>
    <row r="47" spans="1:14" ht="15" customHeight="1" x14ac:dyDescent="0.25"/>
    <row r="48" spans="1:14" ht="15" customHeight="1" x14ac:dyDescent="0.25"/>
    <row r="49" spans="1:9" ht="15" customHeight="1" x14ac:dyDescent="0.25"/>
    <row r="50" spans="1:9" s="527" customFormat="1" ht="15" customHeight="1" x14ac:dyDescent="0.25">
      <c r="A50" s="373"/>
      <c r="B50" s="373"/>
      <c r="C50" s="523"/>
      <c r="D50" s="373"/>
      <c r="E50" s="373"/>
      <c r="F50" s="373"/>
      <c r="G50" s="373"/>
      <c r="H50" s="373"/>
      <c r="I50" s="1150"/>
    </row>
    <row r="51" spans="1:9" s="527" customFormat="1" ht="15" customHeight="1" x14ac:dyDescent="0.25">
      <c r="A51" s="373"/>
      <c r="B51" s="373"/>
      <c r="C51" s="523"/>
      <c r="D51" s="373"/>
      <c r="E51" s="373"/>
      <c r="F51" s="373"/>
      <c r="G51" s="373"/>
      <c r="H51" s="373"/>
    </row>
    <row r="52" spans="1:9" s="527" customFormat="1" ht="15" customHeight="1" x14ac:dyDescent="0.25">
      <c r="A52" s="373"/>
      <c r="B52" s="373"/>
      <c r="C52" s="523"/>
      <c r="D52" s="373"/>
      <c r="E52" s="373"/>
      <c r="F52" s="373"/>
      <c r="G52" s="373"/>
      <c r="H52" s="373"/>
    </row>
    <row r="53" spans="1:9" s="527" customFormat="1" ht="15" customHeight="1" x14ac:dyDescent="0.25">
      <c r="A53" s="373"/>
      <c r="B53" s="373"/>
      <c r="C53" s="523"/>
      <c r="D53" s="373"/>
      <c r="E53" s="373"/>
      <c r="F53" s="373"/>
      <c r="G53" s="373"/>
      <c r="H53" s="373"/>
      <c r="I53" s="373"/>
    </row>
    <row r="54" spans="1:9" s="527" customFormat="1" ht="15" customHeight="1" x14ac:dyDescent="0.25">
      <c r="A54" s="373"/>
      <c r="B54" s="373"/>
      <c r="C54" s="523"/>
      <c r="D54" s="373"/>
      <c r="E54" s="373"/>
      <c r="F54" s="373"/>
      <c r="G54" s="373"/>
      <c r="H54" s="373"/>
      <c r="I54" s="373"/>
    </row>
    <row r="55" spans="1:9" ht="15" customHeight="1" x14ac:dyDescent="0.25"/>
  </sheetData>
  <mergeCells count="1">
    <mergeCell ref="A42:H42"/>
  </mergeCells>
  <pageMargins left="0.78740157499999996" right="0.78740157499999996" top="0.984251969" bottom="0.984251969" header="0.4921259845" footer="0.4921259845"/>
  <pageSetup paperSize="9" scale="66" fitToWidth="0" fitToHeight="0" orientation="portrait" r:id="rId1"/>
  <headerFooter alignWithMargins="0">
    <oddHeader>&amp;LFachhochschule Südwestfalen
- Der Kanzler -&amp;RIserlohn, 01.12.2023
SG 2.1</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95"/>
  <sheetViews>
    <sheetView zoomScale="80" zoomScaleNormal="80" zoomScaleSheetLayoutView="40" workbookViewId="0">
      <pane ySplit="10" topLeftCell="A164" activePane="bottomLeft" state="frozen"/>
      <selection pane="bottomLeft" activeCell="M192" sqref="M192"/>
    </sheetView>
  </sheetViews>
  <sheetFormatPr baseColWidth="10" defaultColWidth="11.44140625" defaultRowHeight="15" x14ac:dyDescent="0.25"/>
  <cols>
    <col min="1" max="1" width="75.44140625" style="1" customWidth="1"/>
    <col min="2" max="2" width="9" style="1" customWidth="1"/>
    <col min="3" max="3" width="17" style="145" customWidth="1"/>
    <col min="4" max="4" width="13" style="145" customWidth="1"/>
    <col min="5" max="5" width="11.5546875" style="145" customWidth="1"/>
    <col min="6" max="6" width="15.6640625" style="145" customWidth="1"/>
    <col min="7" max="7" width="13.6640625" style="145" customWidth="1"/>
    <col min="8" max="8" width="26.44140625" style="145" customWidth="1"/>
    <col min="9" max="16384" width="11.44140625" style="1"/>
  </cols>
  <sheetData>
    <row r="3" spans="1:8" s="3" customFormat="1" ht="17.399999999999999" x14ac:dyDescent="0.3">
      <c r="A3" s="60" t="s">
        <v>460</v>
      </c>
      <c r="B3" s="565"/>
      <c r="C3" s="161"/>
      <c r="D3" s="161"/>
      <c r="E3" s="161"/>
      <c r="F3" s="161"/>
      <c r="G3" s="161"/>
      <c r="H3" s="161"/>
    </row>
    <row r="4" spans="1:8" s="3" customFormat="1" ht="17.399999999999999" x14ac:dyDescent="0.3">
      <c r="A4" s="60" t="s">
        <v>458</v>
      </c>
      <c r="B4" s="8"/>
      <c r="C4" s="7"/>
      <c r="D4" s="64"/>
      <c r="E4" s="7"/>
      <c r="F4" s="7"/>
      <c r="G4" s="7"/>
      <c r="H4" s="7"/>
    </row>
    <row r="5" spans="1:8" s="3" customFormat="1" x14ac:dyDescent="0.25">
      <c r="A5" s="23"/>
      <c r="B5" s="8"/>
      <c r="C5" s="7"/>
      <c r="D5" s="64"/>
      <c r="E5" s="7"/>
      <c r="F5" s="7"/>
      <c r="G5" s="7"/>
      <c r="H5" s="7"/>
    </row>
    <row r="6" spans="1:8" s="3" customFormat="1" ht="13.8" x14ac:dyDescent="0.25">
      <c r="A6" s="62" t="s">
        <v>88</v>
      </c>
      <c r="B6" s="8"/>
      <c r="C6" s="7"/>
      <c r="D6" s="64"/>
      <c r="E6" s="7"/>
      <c r="F6" s="7"/>
      <c r="G6" s="7"/>
      <c r="H6" s="7"/>
    </row>
    <row r="7" spans="1:8" s="3" customFormat="1" ht="13.5" customHeight="1" x14ac:dyDescent="0.25">
      <c r="A7" s="23"/>
      <c r="B7" s="8"/>
      <c r="C7" s="7"/>
      <c r="D7" s="64"/>
      <c r="E7" s="7"/>
      <c r="F7" s="7"/>
      <c r="G7" s="7"/>
      <c r="H7" s="7"/>
    </row>
    <row r="8" spans="1:8" s="3" customFormat="1" ht="6.75" customHeight="1" thickBot="1" x14ac:dyDescent="0.3">
      <c r="A8" s="23"/>
      <c r="B8" s="8"/>
      <c r="C8" s="7"/>
      <c r="D8" s="64"/>
      <c r="E8" s="7"/>
      <c r="F8" s="7"/>
      <c r="G8" s="7"/>
      <c r="H8" s="7"/>
    </row>
    <row r="9" spans="1:8" s="3" customFormat="1" ht="30.75" customHeight="1" x14ac:dyDescent="0.25">
      <c r="A9" s="1689" t="s">
        <v>2</v>
      </c>
      <c r="B9" s="1691" t="s">
        <v>47</v>
      </c>
      <c r="C9" s="1675" t="s">
        <v>228</v>
      </c>
      <c r="D9" s="1681" t="s">
        <v>223</v>
      </c>
      <c r="E9" s="1683" t="s">
        <v>244</v>
      </c>
      <c r="F9" s="1693" t="s">
        <v>163</v>
      </c>
      <c r="G9" s="1673" t="s">
        <v>373</v>
      </c>
      <c r="H9" s="1675" t="s">
        <v>794</v>
      </c>
    </row>
    <row r="10" spans="1:8" s="3" customFormat="1" ht="46.5" customHeight="1" thickBot="1" x14ac:dyDescent="0.3">
      <c r="A10" s="1690"/>
      <c r="B10" s="1692"/>
      <c r="C10" s="1676"/>
      <c r="D10" s="1682"/>
      <c r="E10" s="1684"/>
      <c r="F10" s="1694"/>
      <c r="G10" s="1674"/>
      <c r="H10" s="1676"/>
    </row>
    <row r="11" spans="1:8" s="3" customFormat="1" ht="15.6" customHeight="1" x14ac:dyDescent="0.25">
      <c r="A11" s="230" t="s">
        <v>387</v>
      </c>
      <c r="B11" s="231" t="s">
        <v>40</v>
      </c>
      <c r="C11" s="282">
        <v>132</v>
      </c>
      <c r="D11" s="87">
        <v>1</v>
      </c>
      <c r="E11" s="87"/>
      <c r="F11" s="140"/>
      <c r="G11" s="140">
        <v>1</v>
      </c>
      <c r="H11" s="1424">
        <f t="shared" ref="H11:H21" si="0">SUM(C11:G11)</f>
        <v>134</v>
      </c>
    </row>
    <row r="12" spans="1:8" s="3" customFormat="1" ht="15.6" customHeight="1" x14ac:dyDescent="0.25">
      <c r="A12" s="230" t="s">
        <v>42</v>
      </c>
      <c r="B12" s="231" t="s">
        <v>40</v>
      </c>
      <c r="C12" s="282">
        <v>103</v>
      </c>
      <c r="D12" s="87">
        <v>1</v>
      </c>
      <c r="E12" s="87"/>
      <c r="F12" s="140"/>
      <c r="G12" s="140">
        <v>1</v>
      </c>
      <c r="H12" s="1424">
        <f t="shared" ref="H12" si="1">SUM(C12:G12)</f>
        <v>105</v>
      </c>
    </row>
    <row r="13" spans="1:8" s="67" customFormat="1" ht="15.6" customHeight="1" x14ac:dyDescent="0.25">
      <c r="A13" s="251" t="s">
        <v>151</v>
      </c>
      <c r="B13" s="1425" t="s">
        <v>40</v>
      </c>
      <c r="C13" s="282">
        <v>220</v>
      </c>
      <c r="D13" s="122">
        <v>1</v>
      </c>
      <c r="E13" s="122"/>
      <c r="F13" s="139"/>
      <c r="G13" s="139"/>
      <c r="H13" s="1424">
        <f t="shared" si="0"/>
        <v>221</v>
      </c>
    </row>
    <row r="14" spans="1:8" s="3" customFormat="1" ht="15.6" customHeight="1" x14ac:dyDescent="0.25">
      <c r="A14" s="230" t="s">
        <v>216</v>
      </c>
      <c r="B14" s="231" t="s">
        <v>40</v>
      </c>
      <c r="C14" s="282">
        <v>23</v>
      </c>
      <c r="D14" s="102"/>
      <c r="E14" s="102"/>
      <c r="F14" s="138"/>
      <c r="G14" s="138"/>
      <c r="H14" s="1424">
        <f t="shared" si="0"/>
        <v>23</v>
      </c>
    </row>
    <row r="15" spans="1:8" s="3" customFormat="1" ht="15.6" customHeight="1" x14ac:dyDescent="0.25">
      <c r="A15" s="230" t="s">
        <v>170</v>
      </c>
      <c r="B15" s="231" t="s">
        <v>40</v>
      </c>
      <c r="C15" s="282">
        <v>9</v>
      </c>
      <c r="D15" s="102"/>
      <c r="E15" s="102"/>
      <c r="F15" s="138"/>
      <c r="G15" s="138"/>
      <c r="H15" s="1424">
        <f t="shared" si="0"/>
        <v>9</v>
      </c>
    </row>
    <row r="16" spans="1:8" s="3" customFormat="1" ht="15.6" customHeight="1" x14ac:dyDescent="0.25">
      <c r="A16" s="230" t="s">
        <v>160</v>
      </c>
      <c r="B16" s="231" t="s">
        <v>40</v>
      </c>
      <c r="C16" s="282">
        <v>211</v>
      </c>
      <c r="D16" s="102"/>
      <c r="E16" s="102">
        <v>2</v>
      </c>
      <c r="F16" s="138"/>
      <c r="G16" s="138"/>
      <c r="H16" s="1424">
        <f t="shared" si="0"/>
        <v>213</v>
      </c>
    </row>
    <row r="17" spans="1:8" s="3" customFormat="1" ht="15.6" customHeight="1" x14ac:dyDescent="0.25">
      <c r="A17" s="230" t="s">
        <v>175</v>
      </c>
      <c r="B17" s="231" t="s">
        <v>41</v>
      </c>
      <c r="C17" s="282">
        <v>20</v>
      </c>
      <c r="D17" s="102"/>
      <c r="E17" s="102"/>
      <c r="F17" s="138"/>
      <c r="G17" s="138"/>
      <c r="H17" s="1424">
        <f t="shared" si="0"/>
        <v>20</v>
      </c>
    </row>
    <row r="18" spans="1:8" s="3" customFormat="1" ht="15.6" customHeight="1" x14ac:dyDescent="0.25">
      <c r="A18" s="230" t="s">
        <v>176</v>
      </c>
      <c r="B18" s="231" t="s">
        <v>41</v>
      </c>
      <c r="C18" s="282">
        <v>88</v>
      </c>
      <c r="D18" s="102">
        <v>1</v>
      </c>
      <c r="E18" s="102"/>
      <c r="F18" s="138"/>
      <c r="G18" s="138"/>
      <c r="H18" s="1424">
        <f t="shared" si="0"/>
        <v>89</v>
      </c>
    </row>
    <row r="19" spans="1:8" s="3" customFormat="1" ht="15.6" customHeight="1" x14ac:dyDescent="0.25">
      <c r="A19" s="230" t="s">
        <v>359</v>
      </c>
      <c r="B19" s="231" t="s">
        <v>41</v>
      </c>
      <c r="C19" s="282">
        <v>227</v>
      </c>
      <c r="D19" s="102"/>
      <c r="E19" s="102">
        <v>6</v>
      </c>
      <c r="F19" s="138"/>
      <c r="G19" s="138"/>
      <c r="H19" s="1424">
        <f t="shared" si="0"/>
        <v>233</v>
      </c>
    </row>
    <row r="20" spans="1:8" s="3" customFormat="1" ht="15.6" customHeight="1" x14ac:dyDescent="0.25">
      <c r="A20" s="230" t="s">
        <v>174</v>
      </c>
      <c r="B20" s="231" t="s">
        <v>41</v>
      </c>
      <c r="C20" s="282">
        <v>119</v>
      </c>
      <c r="D20" s="102">
        <v>2</v>
      </c>
      <c r="E20" s="102">
        <v>1</v>
      </c>
      <c r="F20" s="138"/>
      <c r="G20" s="138">
        <v>1</v>
      </c>
      <c r="H20" s="1424">
        <f t="shared" si="0"/>
        <v>123</v>
      </c>
    </row>
    <row r="21" spans="1:8" s="3" customFormat="1" ht="15.6" customHeight="1" x14ac:dyDescent="0.25">
      <c r="A21" s="230" t="s">
        <v>152</v>
      </c>
      <c r="B21" s="231" t="s">
        <v>41</v>
      </c>
      <c r="C21" s="282">
        <v>3</v>
      </c>
      <c r="D21" s="102"/>
      <c r="E21" s="102"/>
      <c r="F21" s="138"/>
      <c r="G21" s="138"/>
      <c r="H21" s="1424">
        <f t="shared" si="0"/>
        <v>3</v>
      </c>
    </row>
    <row r="22" spans="1:8" s="3" customFormat="1" ht="15.6" x14ac:dyDescent="0.25">
      <c r="A22" s="232" t="s">
        <v>112</v>
      </c>
      <c r="B22" s="233"/>
      <c r="C22" s="149">
        <f>SUM(C11:C21)</f>
        <v>1155</v>
      </c>
      <c r="D22" s="284">
        <f t="shared" ref="D22:F22" si="2">SUM(D11:D21)</f>
        <v>6</v>
      </c>
      <c r="E22" s="285">
        <f t="shared" si="2"/>
        <v>9</v>
      </c>
      <c r="F22" s="285">
        <f t="shared" si="2"/>
        <v>0</v>
      </c>
      <c r="G22" s="285">
        <f>SUM(G11:G21)</f>
        <v>3</v>
      </c>
      <c r="H22" s="149">
        <f>SUM(H11:H21)</f>
        <v>1173</v>
      </c>
    </row>
    <row r="23" spans="1:8" s="3" customFormat="1" ht="15.6" customHeight="1" x14ac:dyDescent="0.25">
      <c r="A23" s="229" t="s">
        <v>38</v>
      </c>
      <c r="B23" s="234" t="s">
        <v>40</v>
      </c>
      <c r="C23" s="1424">
        <v>111</v>
      </c>
      <c r="D23" s="1426"/>
      <c r="E23" s="1426"/>
      <c r="F23" s="139"/>
      <c r="G23" s="139"/>
      <c r="H23" s="1424">
        <f t="shared" ref="H23:H36" si="3">SUM(C23:G23)</f>
        <v>111</v>
      </c>
    </row>
    <row r="24" spans="1:8" s="3" customFormat="1" ht="15.6" customHeight="1" x14ac:dyDescent="0.25">
      <c r="A24" s="192" t="s">
        <v>514</v>
      </c>
      <c r="B24" s="235" t="s">
        <v>40</v>
      </c>
      <c r="C24" s="250">
        <v>1</v>
      </c>
      <c r="D24" s="122"/>
      <c r="E24" s="122"/>
      <c r="F24" s="139"/>
      <c r="G24" s="139"/>
      <c r="H24" s="1424">
        <f t="shared" si="3"/>
        <v>1</v>
      </c>
    </row>
    <row r="25" spans="1:8" s="3" customFormat="1" ht="15.6" customHeight="1" x14ac:dyDescent="0.25">
      <c r="A25" s="192" t="s">
        <v>92</v>
      </c>
      <c r="B25" s="235" t="s">
        <v>40</v>
      </c>
      <c r="C25" s="250">
        <v>31</v>
      </c>
      <c r="D25" s="122"/>
      <c r="E25" s="122"/>
      <c r="F25" s="139"/>
      <c r="G25" s="139"/>
      <c r="H25" s="1424">
        <f t="shared" si="3"/>
        <v>31</v>
      </c>
    </row>
    <row r="26" spans="1:8" s="3" customFormat="1" ht="15.6" customHeight="1" x14ac:dyDescent="0.25">
      <c r="A26" s="248" t="s">
        <v>201</v>
      </c>
      <c r="B26" s="235" t="s">
        <v>41</v>
      </c>
      <c r="C26" s="250">
        <v>17</v>
      </c>
      <c r="D26" s="122"/>
      <c r="E26" s="122">
        <v>1</v>
      </c>
      <c r="F26" s="139"/>
      <c r="G26" s="139"/>
      <c r="H26" s="1424">
        <f t="shared" si="3"/>
        <v>18</v>
      </c>
    </row>
    <row r="27" spans="1:8" s="3" customFormat="1" ht="15.6" customHeight="1" x14ac:dyDescent="0.25">
      <c r="A27" s="248" t="s">
        <v>202</v>
      </c>
      <c r="B27" s="235" t="s">
        <v>41</v>
      </c>
      <c r="C27" s="250">
        <v>21</v>
      </c>
      <c r="D27" s="122"/>
      <c r="E27" s="122"/>
      <c r="F27" s="139"/>
      <c r="G27" s="139"/>
      <c r="H27" s="1424">
        <f t="shared" si="3"/>
        <v>21</v>
      </c>
    </row>
    <row r="28" spans="1:8" s="3" customFormat="1" ht="15.6" customHeight="1" x14ac:dyDescent="0.25">
      <c r="A28" s="248" t="s">
        <v>124</v>
      </c>
      <c r="B28" s="235" t="s">
        <v>40</v>
      </c>
      <c r="C28" s="250">
        <v>20</v>
      </c>
      <c r="D28" s="122"/>
      <c r="E28" s="122"/>
      <c r="F28" s="139"/>
      <c r="G28" s="139"/>
      <c r="H28" s="1424">
        <f t="shared" si="3"/>
        <v>20</v>
      </c>
    </row>
    <row r="29" spans="1:8" s="67" customFormat="1" ht="15.6" customHeight="1" x14ac:dyDescent="0.25">
      <c r="A29" s="248" t="s">
        <v>4</v>
      </c>
      <c r="B29" s="249" t="s">
        <v>40</v>
      </c>
      <c r="C29" s="250">
        <v>10</v>
      </c>
      <c r="D29" s="122"/>
      <c r="E29" s="122">
        <v>3</v>
      </c>
      <c r="F29" s="139"/>
      <c r="G29" s="139"/>
      <c r="H29" s="1424">
        <f t="shared" si="3"/>
        <v>13</v>
      </c>
    </row>
    <row r="30" spans="1:8" s="3" customFormat="1" ht="15.6" customHeight="1" x14ac:dyDescent="0.25">
      <c r="A30" s="192" t="s">
        <v>24</v>
      </c>
      <c r="B30" s="235" t="s">
        <v>40</v>
      </c>
      <c r="C30" s="250">
        <v>53</v>
      </c>
      <c r="D30" s="122">
        <v>1</v>
      </c>
      <c r="E30" s="122"/>
      <c r="F30" s="139"/>
      <c r="G30" s="139"/>
      <c r="H30" s="1424">
        <f t="shared" si="3"/>
        <v>54</v>
      </c>
    </row>
    <row r="31" spans="1:8" s="3" customFormat="1" ht="16.2" customHeight="1" x14ac:dyDescent="0.25">
      <c r="A31" s="192" t="s">
        <v>95</v>
      </c>
      <c r="B31" s="235" t="s">
        <v>40</v>
      </c>
      <c r="C31" s="250">
        <v>64</v>
      </c>
      <c r="D31" s="122">
        <v>1</v>
      </c>
      <c r="E31" s="122">
        <v>1</v>
      </c>
      <c r="F31" s="139"/>
      <c r="G31" s="139"/>
      <c r="H31" s="1424">
        <f t="shared" si="3"/>
        <v>66</v>
      </c>
    </row>
    <row r="32" spans="1:8" s="3" customFormat="1" ht="15.6" customHeight="1" x14ac:dyDescent="0.25">
      <c r="A32" s="192" t="s">
        <v>363</v>
      </c>
      <c r="B32" s="234" t="s">
        <v>41</v>
      </c>
      <c r="C32" s="1424">
        <v>1</v>
      </c>
      <c r="D32" s="1426"/>
      <c r="E32" s="1426"/>
      <c r="F32" s="139"/>
      <c r="G32" s="139"/>
      <c r="H32" s="1424">
        <f t="shared" si="3"/>
        <v>1</v>
      </c>
    </row>
    <row r="33" spans="1:8" s="3" customFormat="1" ht="15.6" customHeight="1" x14ac:dyDescent="0.25">
      <c r="A33" s="192" t="s">
        <v>133</v>
      </c>
      <c r="B33" s="235" t="s">
        <v>40</v>
      </c>
      <c r="C33" s="250">
        <v>48</v>
      </c>
      <c r="D33" s="122"/>
      <c r="E33" s="122"/>
      <c r="F33" s="139"/>
      <c r="G33" s="139"/>
      <c r="H33" s="1424">
        <f t="shared" si="3"/>
        <v>48</v>
      </c>
    </row>
    <row r="34" spans="1:8" s="67" customFormat="1" ht="15.6" customHeight="1" x14ac:dyDescent="0.25">
      <c r="A34" s="248" t="s">
        <v>26</v>
      </c>
      <c r="B34" s="249" t="s">
        <v>40</v>
      </c>
      <c r="C34" s="250">
        <v>194</v>
      </c>
      <c r="D34" s="122">
        <v>1</v>
      </c>
      <c r="E34" s="122">
        <v>2</v>
      </c>
      <c r="F34" s="139"/>
      <c r="G34" s="139"/>
      <c r="H34" s="1424">
        <f t="shared" si="3"/>
        <v>197</v>
      </c>
    </row>
    <row r="35" spans="1:8" s="67" customFormat="1" ht="15.6" customHeight="1" x14ac:dyDescent="0.25">
      <c r="A35" s="248" t="s">
        <v>26</v>
      </c>
      <c r="B35" s="249" t="s">
        <v>41</v>
      </c>
      <c r="C35" s="250">
        <v>152</v>
      </c>
      <c r="D35" s="122">
        <v>1</v>
      </c>
      <c r="E35" s="122"/>
      <c r="F35" s="139"/>
      <c r="G35" s="139"/>
      <c r="H35" s="1424">
        <f t="shared" si="3"/>
        <v>153</v>
      </c>
    </row>
    <row r="36" spans="1:8" s="67" customFormat="1" ht="15.6" customHeight="1" x14ac:dyDescent="0.25">
      <c r="A36" s="1427" t="s">
        <v>32</v>
      </c>
      <c r="B36" s="296" t="s">
        <v>40</v>
      </c>
      <c r="C36" s="291">
        <v>72</v>
      </c>
      <c r="D36" s="270"/>
      <c r="E36" s="270"/>
      <c r="F36" s="139"/>
      <c r="G36" s="139"/>
      <c r="H36" s="1424">
        <f t="shared" si="3"/>
        <v>72</v>
      </c>
    </row>
    <row r="37" spans="1:8" s="3" customFormat="1" ht="16.2" thickBot="1" x14ac:dyDescent="0.3">
      <c r="A37" s="237" t="s">
        <v>50</v>
      </c>
      <c r="B37" s="238"/>
      <c r="C37" s="31">
        <f>SUM(C23:C36)</f>
        <v>795</v>
      </c>
      <c r="D37" s="262">
        <f t="shared" ref="D37:H37" si="4">SUM(D23:D36)</f>
        <v>4</v>
      </c>
      <c r="E37" s="271">
        <f>SUM(E23:E36)</f>
        <v>7</v>
      </c>
      <c r="F37" s="271">
        <f t="shared" si="4"/>
        <v>0</v>
      </c>
      <c r="G37" s="271">
        <f t="shared" si="4"/>
        <v>0</v>
      </c>
      <c r="H37" s="31">
        <f t="shared" si="4"/>
        <v>806</v>
      </c>
    </row>
    <row r="38" spans="1:8" s="3" customFormat="1" ht="15.75" customHeight="1" thickBot="1" x14ac:dyDescent="0.3">
      <c r="A38" s="241" t="s">
        <v>63</v>
      </c>
      <c r="B38" s="242"/>
      <c r="C38" s="243">
        <f>SUM(C22,C37)</f>
        <v>1950</v>
      </c>
      <c r="D38" s="243">
        <f t="shared" ref="D38:H38" si="5">SUM(D22,D37)</f>
        <v>10</v>
      </c>
      <c r="E38" s="243">
        <f t="shared" si="5"/>
        <v>16</v>
      </c>
      <c r="F38" s="243">
        <f t="shared" si="5"/>
        <v>0</v>
      </c>
      <c r="G38" s="243">
        <f t="shared" si="5"/>
        <v>3</v>
      </c>
      <c r="H38" s="244">
        <f t="shared" si="5"/>
        <v>1979</v>
      </c>
    </row>
    <row r="39" spans="1:8" s="72" customFormat="1" ht="15.6" customHeight="1" x14ac:dyDescent="0.25">
      <c r="A39" s="191" t="s">
        <v>173</v>
      </c>
      <c r="B39" s="548" t="s">
        <v>40</v>
      </c>
      <c r="C39" s="153">
        <v>69</v>
      </c>
      <c r="D39" s="245"/>
      <c r="E39" s="245">
        <v>2</v>
      </c>
      <c r="F39" s="245"/>
      <c r="G39" s="245"/>
      <c r="H39" s="1424">
        <f t="shared" ref="H39:H53" si="6">SUM(C39:G39)</f>
        <v>71</v>
      </c>
    </row>
    <row r="40" spans="1:8" s="3" customFormat="1" ht="15.6" customHeight="1" x14ac:dyDescent="0.25">
      <c r="A40" s="192" t="s">
        <v>388</v>
      </c>
      <c r="B40" s="144" t="s">
        <v>40</v>
      </c>
      <c r="C40" s="250">
        <v>40</v>
      </c>
      <c r="D40" s="139"/>
      <c r="E40" s="139"/>
      <c r="F40" s="139"/>
      <c r="G40" s="139">
        <v>1</v>
      </c>
      <c r="H40" s="1424">
        <f t="shared" ref="H40" si="7">SUM(C40:G40)</f>
        <v>41</v>
      </c>
    </row>
    <row r="41" spans="1:8" s="3" customFormat="1" ht="15.6" customHeight="1" x14ac:dyDescent="0.25">
      <c r="A41" s="192" t="s">
        <v>134</v>
      </c>
      <c r="B41" s="144" t="s">
        <v>40</v>
      </c>
      <c r="C41" s="250">
        <v>192</v>
      </c>
      <c r="D41" s="139">
        <v>1</v>
      </c>
      <c r="E41" s="139">
        <v>1</v>
      </c>
      <c r="F41" s="139"/>
      <c r="G41" s="139"/>
      <c r="H41" s="1424">
        <f t="shared" si="6"/>
        <v>194</v>
      </c>
    </row>
    <row r="42" spans="1:8" s="3" customFormat="1" ht="15.6" customHeight="1" x14ac:dyDescent="0.25">
      <c r="A42" s="248" t="s">
        <v>198</v>
      </c>
      <c r="B42" s="144" t="s">
        <v>41</v>
      </c>
      <c r="C42" s="250">
        <v>20</v>
      </c>
      <c r="D42" s="139"/>
      <c r="E42" s="139"/>
      <c r="F42" s="139"/>
      <c r="G42" s="139"/>
      <c r="H42" s="1424">
        <f t="shared" si="6"/>
        <v>20</v>
      </c>
    </row>
    <row r="43" spans="1:8" s="3" customFormat="1" ht="15.6" customHeight="1" x14ac:dyDescent="0.25">
      <c r="A43" s="192" t="s">
        <v>166</v>
      </c>
      <c r="B43" s="144" t="s">
        <v>40</v>
      </c>
      <c r="C43" s="250">
        <v>2</v>
      </c>
      <c r="D43" s="139"/>
      <c r="E43" s="139"/>
      <c r="F43" s="139"/>
      <c r="G43" s="139"/>
      <c r="H43" s="1424">
        <f t="shared" si="6"/>
        <v>2</v>
      </c>
    </row>
    <row r="44" spans="1:8" s="3" customFormat="1" ht="15.6" customHeight="1" x14ac:dyDescent="0.25">
      <c r="A44" s="192" t="s">
        <v>389</v>
      </c>
      <c r="B44" s="144" t="s">
        <v>40</v>
      </c>
      <c r="C44" s="250">
        <v>16</v>
      </c>
      <c r="D44" s="139"/>
      <c r="E44" s="139"/>
      <c r="F44" s="139"/>
      <c r="G44" s="139"/>
      <c r="H44" s="1424">
        <f t="shared" ref="H44" si="8">SUM(C44:G44)</f>
        <v>16</v>
      </c>
    </row>
    <row r="45" spans="1:8" s="3" customFormat="1" ht="15.6" customHeight="1" x14ac:dyDescent="0.25">
      <c r="A45" s="192" t="s">
        <v>141</v>
      </c>
      <c r="B45" s="144" t="s">
        <v>40</v>
      </c>
      <c r="C45" s="250">
        <v>79</v>
      </c>
      <c r="D45" s="139"/>
      <c r="E45" s="139"/>
      <c r="F45" s="139"/>
      <c r="G45" s="139"/>
      <c r="H45" s="1424">
        <f t="shared" si="6"/>
        <v>79</v>
      </c>
    </row>
    <row r="46" spans="1:8" s="3" customFormat="1" ht="15.6" customHeight="1" x14ac:dyDescent="0.25">
      <c r="A46" s="137" t="s">
        <v>390</v>
      </c>
      <c r="B46" s="236" t="s">
        <v>41</v>
      </c>
      <c r="C46" s="250">
        <v>7</v>
      </c>
      <c r="D46" s="270"/>
      <c r="E46" s="270"/>
      <c r="F46" s="139"/>
      <c r="G46" s="139"/>
      <c r="H46" s="1424">
        <f t="shared" ref="H46:H47" si="9">SUM(C46:G46)</f>
        <v>7</v>
      </c>
    </row>
    <row r="47" spans="1:8" s="3" customFormat="1" ht="15.6" customHeight="1" x14ac:dyDescent="0.25">
      <c r="A47" s="137" t="s">
        <v>391</v>
      </c>
      <c r="B47" s="236" t="s">
        <v>41</v>
      </c>
      <c r="C47" s="250">
        <v>6</v>
      </c>
      <c r="D47" s="270"/>
      <c r="E47" s="270"/>
      <c r="F47" s="139"/>
      <c r="G47" s="139"/>
      <c r="H47" s="1424">
        <f t="shared" si="9"/>
        <v>6</v>
      </c>
    </row>
    <row r="48" spans="1:8" s="3" customFormat="1" ht="15.6" customHeight="1" x14ac:dyDescent="0.25">
      <c r="A48" s="137" t="s">
        <v>31</v>
      </c>
      <c r="B48" s="236" t="s">
        <v>40</v>
      </c>
      <c r="C48" s="250">
        <v>225</v>
      </c>
      <c r="D48" s="270"/>
      <c r="E48" s="270">
        <v>1</v>
      </c>
      <c r="F48" s="139"/>
      <c r="G48" s="139"/>
      <c r="H48" s="1424">
        <f t="shared" si="6"/>
        <v>226</v>
      </c>
    </row>
    <row r="49" spans="1:8" s="3" customFormat="1" ht="15.6" customHeight="1" x14ac:dyDescent="0.25">
      <c r="A49" s="137" t="s">
        <v>179</v>
      </c>
      <c r="B49" s="236" t="s">
        <v>41</v>
      </c>
      <c r="C49" s="250">
        <v>4</v>
      </c>
      <c r="D49" s="270"/>
      <c r="E49" s="270"/>
      <c r="F49" s="139"/>
      <c r="G49" s="139"/>
      <c r="H49" s="1424">
        <f t="shared" si="6"/>
        <v>4</v>
      </c>
    </row>
    <row r="50" spans="1:8" s="3" customFormat="1" ht="15.6" customHeight="1" x14ac:dyDescent="0.25">
      <c r="A50" s="137" t="s">
        <v>180</v>
      </c>
      <c r="B50" s="236" t="s">
        <v>41</v>
      </c>
      <c r="C50" s="250">
        <v>3</v>
      </c>
      <c r="D50" s="270"/>
      <c r="E50" s="270"/>
      <c r="F50" s="139"/>
      <c r="G50" s="139"/>
      <c r="H50" s="1424">
        <f t="shared" si="6"/>
        <v>3</v>
      </c>
    </row>
    <row r="51" spans="1:8" s="3" customFormat="1" ht="15.6" customHeight="1" x14ac:dyDescent="0.25">
      <c r="A51" s="137" t="s">
        <v>177</v>
      </c>
      <c r="B51" s="236" t="s">
        <v>41</v>
      </c>
      <c r="C51" s="250">
        <v>51</v>
      </c>
      <c r="D51" s="270">
        <v>2</v>
      </c>
      <c r="E51" s="270"/>
      <c r="F51" s="139"/>
      <c r="G51" s="139"/>
      <c r="H51" s="1424">
        <f t="shared" si="6"/>
        <v>53</v>
      </c>
    </row>
    <row r="52" spans="1:8" s="3" customFormat="1" ht="15.6" customHeight="1" x14ac:dyDescent="0.25">
      <c r="A52" s="137" t="s">
        <v>178</v>
      </c>
      <c r="B52" s="236" t="s">
        <v>41</v>
      </c>
      <c r="C52" s="250">
        <v>40</v>
      </c>
      <c r="D52" s="270"/>
      <c r="E52" s="270"/>
      <c r="F52" s="139"/>
      <c r="G52" s="139"/>
      <c r="H52" s="1424">
        <f t="shared" ref="H52" si="10">SUM(C52:G52)</f>
        <v>40</v>
      </c>
    </row>
    <row r="53" spans="1:8" s="3" customFormat="1" ht="15.6" customHeight="1" x14ac:dyDescent="0.25">
      <c r="A53" s="192" t="s">
        <v>363</v>
      </c>
      <c r="B53" s="236" t="s">
        <v>41</v>
      </c>
      <c r="C53" s="250">
        <v>1</v>
      </c>
      <c r="D53" s="270"/>
      <c r="E53" s="270"/>
      <c r="F53" s="139"/>
      <c r="G53" s="139"/>
      <c r="H53" s="1424">
        <f t="shared" si="6"/>
        <v>1</v>
      </c>
    </row>
    <row r="54" spans="1:8" s="3" customFormat="1" ht="15.6" x14ac:dyDescent="0.25">
      <c r="A54" s="246" t="s">
        <v>93</v>
      </c>
      <c r="B54" s="247"/>
      <c r="C54" s="29">
        <f>SUM(C39:C53)</f>
        <v>755</v>
      </c>
      <c r="D54" s="98">
        <f t="shared" ref="D54:H54" si="11">SUM(D39:D53)</f>
        <v>3</v>
      </c>
      <c r="E54" s="98">
        <f>SUM(E39:E53)</f>
        <v>4</v>
      </c>
      <c r="F54" s="98">
        <f t="shared" si="11"/>
        <v>0</v>
      </c>
      <c r="G54" s="98">
        <f t="shared" si="11"/>
        <v>1</v>
      </c>
      <c r="H54" s="29">
        <f t="shared" si="11"/>
        <v>763</v>
      </c>
    </row>
    <row r="55" spans="1:8" s="3" customFormat="1" ht="16.350000000000001" customHeight="1" x14ac:dyDescent="0.25">
      <c r="A55" s="229" t="s">
        <v>357</v>
      </c>
      <c r="B55" s="234" t="s">
        <v>40</v>
      </c>
      <c r="C55" s="1424">
        <v>71</v>
      </c>
      <c r="D55" s="1426">
        <v>3</v>
      </c>
      <c r="E55" s="1426">
        <v>1</v>
      </c>
      <c r="F55" s="122"/>
      <c r="G55" s="122"/>
      <c r="H55" s="1424">
        <f t="shared" ref="H55:H71" si="12">SUM(C55:G55)</f>
        <v>75</v>
      </c>
    </row>
    <row r="56" spans="1:8" s="3" customFormat="1" ht="16.2" customHeight="1" x14ac:dyDescent="0.25">
      <c r="A56" s="229" t="s">
        <v>181</v>
      </c>
      <c r="B56" s="234" t="s">
        <v>40</v>
      </c>
      <c r="C56" s="1424">
        <v>11</v>
      </c>
      <c r="D56" s="1426"/>
      <c r="E56" s="1426"/>
      <c r="F56" s="122"/>
      <c r="G56" s="122"/>
      <c r="H56" s="1424">
        <f t="shared" si="12"/>
        <v>11</v>
      </c>
    </row>
    <row r="57" spans="1:8" s="3" customFormat="1" ht="16.350000000000001" customHeight="1" x14ac:dyDescent="0.25">
      <c r="A57" s="229" t="s">
        <v>182</v>
      </c>
      <c r="B57" s="234" t="s">
        <v>40</v>
      </c>
      <c r="C57" s="1424">
        <v>16</v>
      </c>
      <c r="D57" s="1426"/>
      <c r="E57" s="1426"/>
      <c r="F57" s="122"/>
      <c r="G57" s="122"/>
      <c r="H57" s="1424">
        <f t="shared" si="12"/>
        <v>16</v>
      </c>
    </row>
    <row r="58" spans="1:8" s="3" customFormat="1" ht="16.2" customHeight="1" x14ac:dyDescent="0.25">
      <c r="A58" s="192" t="s">
        <v>358</v>
      </c>
      <c r="B58" s="235" t="s">
        <v>40</v>
      </c>
      <c r="C58" s="250">
        <v>201</v>
      </c>
      <c r="D58" s="122">
        <v>1</v>
      </c>
      <c r="E58" s="122">
        <v>15</v>
      </c>
      <c r="F58" s="139"/>
      <c r="G58" s="139"/>
      <c r="H58" s="1424">
        <f t="shared" si="12"/>
        <v>217</v>
      </c>
    </row>
    <row r="59" spans="1:8" s="3" customFormat="1" ht="16.2" customHeight="1" x14ac:dyDescent="0.25">
      <c r="A59" s="192" t="s">
        <v>122</v>
      </c>
      <c r="B59" s="235" t="s">
        <v>40</v>
      </c>
      <c r="C59" s="250">
        <v>163</v>
      </c>
      <c r="D59" s="122"/>
      <c r="E59" s="122">
        <v>1</v>
      </c>
      <c r="F59" s="139"/>
      <c r="G59" s="139"/>
      <c r="H59" s="1424">
        <f t="shared" si="12"/>
        <v>164</v>
      </c>
    </row>
    <row r="60" spans="1:8" s="3" customFormat="1" ht="16.2" customHeight="1" x14ac:dyDescent="0.25">
      <c r="A60" s="192" t="s">
        <v>361</v>
      </c>
      <c r="B60" s="235" t="s">
        <v>41</v>
      </c>
      <c r="C60" s="250">
        <v>73</v>
      </c>
      <c r="D60" s="122">
        <v>1</v>
      </c>
      <c r="E60" s="122"/>
      <c r="F60" s="139"/>
      <c r="G60" s="139"/>
      <c r="H60" s="1424">
        <f t="shared" si="12"/>
        <v>74</v>
      </c>
    </row>
    <row r="61" spans="1:8" s="3" customFormat="1" ht="15.6" customHeight="1" x14ac:dyDescent="0.25">
      <c r="A61" s="230" t="s">
        <v>123</v>
      </c>
      <c r="B61" s="235" t="s">
        <v>40</v>
      </c>
      <c r="C61" s="250">
        <v>261</v>
      </c>
      <c r="D61" s="122">
        <v>3</v>
      </c>
      <c r="E61" s="122">
        <v>1</v>
      </c>
      <c r="F61" s="139"/>
      <c r="G61" s="139"/>
      <c r="H61" s="1424">
        <f t="shared" si="12"/>
        <v>265</v>
      </c>
    </row>
    <row r="62" spans="1:8" s="3" customFormat="1" ht="15.6" customHeight="1" x14ac:dyDescent="0.25">
      <c r="A62" s="230" t="s">
        <v>25</v>
      </c>
      <c r="B62" s="235" t="s">
        <v>41</v>
      </c>
      <c r="C62" s="250">
        <v>56</v>
      </c>
      <c r="D62" s="122"/>
      <c r="E62" s="122"/>
      <c r="F62" s="139"/>
      <c r="G62" s="139"/>
      <c r="H62" s="1424">
        <f t="shared" si="12"/>
        <v>56</v>
      </c>
    </row>
    <row r="63" spans="1:8" s="3" customFormat="1" ht="15.6" customHeight="1" x14ac:dyDescent="0.25">
      <c r="A63" s="230" t="s">
        <v>188</v>
      </c>
      <c r="B63" s="235" t="s">
        <v>40</v>
      </c>
      <c r="C63" s="250">
        <v>47</v>
      </c>
      <c r="D63" s="122"/>
      <c r="E63" s="122"/>
      <c r="F63" s="139"/>
      <c r="G63" s="139">
        <v>5</v>
      </c>
      <c r="H63" s="1424">
        <f t="shared" si="12"/>
        <v>52</v>
      </c>
    </row>
    <row r="64" spans="1:8" s="3" customFormat="1" ht="15.6" customHeight="1" x14ac:dyDescent="0.25">
      <c r="A64" s="230" t="s">
        <v>392</v>
      </c>
      <c r="B64" s="235" t="s">
        <v>40</v>
      </c>
      <c r="C64" s="250">
        <v>4</v>
      </c>
      <c r="D64" s="122"/>
      <c r="E64" s="122"/>
      <c r="F64" s="139"/>
      <c r="G64" s="139"/>
      <c r="H64" s="1424">
        <f t="shared" si="12"/>
        <v>4</v>
      </c>
    </row>
    <row r="65" spans="1:8" s="3" customFormat="1" ht="15.6" customHeight="1" x14ac:dyDescent="0.25">
      <c r="A65" s="137" t="s">
        <v>121</v>
      </c>
      <c r="B65" s="236" t="s">
        <v>40</v>
      </c>
      <c r="C65" s="291">
        <v>90</v>
      </c>
      <c r="D65" s="270"/>
      <c r="E65" s="270"/>
      <c r="F65" s="139"/>
      <c r="G65" s="139"/>
      <c r="H65" s="1424">
        <f t="shared" si="12"/>
        <v>90</v>
      </c>
    </row>
    <row r="66" spans="1:8" s="3" customFormat="1" ht="15.6" customHeight="1" x14ac:dyDescent="0.25">
      <c r="A66" s="137" t="s">
        <v>129</v>
      </c>
      <c r="B66" s="236" t="s">
        <v>40</v>
      </c>
      <c r="C66" s="291">
        <v>112</v>
      </c>
      <c r="D66" s="270">
        <v>4</v>
      </c>
      <c r="E66" s="270">
        <v>5</v>
      </c>
      <c r="F66" s="139"/>
      <c r="G66" s="139">
        <v>1</v>
      </c>
      <c r="H66" s="1424">
        <f t="shared" si="12"/>
        <v>122</v>
      </c>
    </row>
    <row r="67" spans="1:8" s="3" customFormat="1" ht="15.6" customHeight="1" x14ac:dyDescent="0.25">
      <c r="A67" s="137" t="s">
        <v>106</v>
      </c>
      <c r="B67" s="236" t="s">
        <v>40</v>
      </c>
      <c r="C67" s="291">
        <v>290</v>
      </c>
      <c r="D67" s="270">
        <v>3</v>
      </c>
      <c r="E67" s="270">
        <v>1</v>
      </c>
      <c r="F67" s="139"/>
      <c r="G67" s="139"/>
      <c r="H67" s="1424">
        <f t="shared" si="12"/>
        <v>294</v>
      </c>
    </row>
    <row r="68" spans="1:8" s="67" customFormat="1" ht="30" customHeight="1" x14ac:dyDescent="0.25">
      <c r="A68" s="251" t="s">
        <v>194</v>
      </c>
      <c r="B68" s="236" t="s">
        <v>41</v>
      </c>
      <c r="C68" s="291"/>
      <c r="D68" s="270">
        <v>1</v>
      </c>
      <c r="E68" s="270"/>
      <c r="F68" s="139">
        <v>25</v>
      </c>
      <c r="G68" s="139"/>
      <c r="H68" s="1424">
        <f t="shared" si="12"/>
        <v>26</v>
      </c>
    </row>
    <row r="69" spans="1:8" s="67" customFormat="1" ht="15" customHeight="1" x14ac:dyDescent="0.25">
      <c r="A69" s="251" t="s">
        <v>127</v>
      </c>
      <c r="B69" s="249" t="s">
        <v>41</v>
      </c>
      <c r="C69" s="250"/>
      <c r="D69" s="122"/>
      <c r="E69" s="122"/>
      <c r="F69" s="139">
        <v>25</v>
      </c>
      <c r="G69" s="139"/>
      <c r="H69" s="1424">
        <f t="shared" si="12"/>
        <v>25</v>
      </c>
    </row>
    <row r="70" spans="1:8" s="3" customFormat="1" ht="16.350000000000001" customHeight="1" x14ac:dyDescent="0.25">
      <c r="A70" s="587" t="s">
        <v>183</v>
      </c>
      <c r="B70" s="296" t="s">
        <v>40</v>
      </c>
      <c r="C70" s="291">
        <v>39</v>
      </c>
      <c r="D70" s="270"/>
      <c r="E70" s="270"/>
      <c r="F70" s="139"/>
      <c r="G70" s="139"/>
      <c r="H70" s="1424">
        <f t="shared" si="12"/>
        <v>39</v>
      </c>
    </row>
    <row r="71" spans="1:8" s="3" customFormat="1" ht="15.6" x14ac:dyDescent="0.25">
      <c r="A71" s="137" t="s">
        <v>145</v>
      </c>
      <c r="B71" s="236" t="s">
        <v>40</v>
      </c>
      <c r="C71" s="291">
        <v>4</v>
      </c>
      <c r="D71" s="270"/>
      <c r="E71" s="270"/>
      <c r="F71" s="139"/>
      <c r="G71" s="139"/>
      <c r="H71" s="1424">
        <f t="shared" si="12"/>
        <v>4</v>
      </c>
    </row>
    <row r="72" spans="1:8" s="3" customFormat="1" ht="16.2" thickBot="1" x14ac:dyDescent="0.3">
      <c r="A72" s="252" t="s">
        <v>113</v>
      </c>
      <c r="B72" s="253"/>
      <c r="C72" s="31">
        <f t="shared" ref="C72:H72" si="13">SUM(C55:C71)</f>
        <v>1438</v>
      </c>
      <c r="D72" s="262">
        <f t="shared" si="13"/>
        <v>16</v>
      </c>
      <c r="E72" s="240">
        <f t="shared" si="13"/>
        <v>24</v>
      </c>
      <c r="F72" s="240">
        <f t="shared" si="13"/>
        <v>50</v>
      </c>
      <c r="G72" s="240">
        <f t="shared" si="13"/>
        <v>6</v>
      </c>
      <c r="H72" s="31">
        <f t="shared" si="13"/>
        <v>1534</v>
      </c>
    </row>
    <row r="73" spans="1:8" s="3" customFormat="1" ht="16.2" thickBot="1" x14ac:dyDescent="0.3">
      <c r="A73" s="255" t="s">
        <v>64</v>
      </c>
      <c r="B73" s="242"/>
      <c r="C73" s="243">
        <f t="shared" ref="C73:H73" si="14">SUM(C54,C72)</f>
        <v>2193</v>
      </c>
      <c r="D73" s="256">
        <f t="shared" si="14"/>
        <v>19</v>
      </c>
      <c r="E73" s="30">
        <f t="shared" si="14"/>
        <v>28</v>
      </c>
      <c r="F73" s="244">
        <f t="shared" si="14"/>
        <v>50</v>
      </c>
      <c r="G73" s="257">
        <f t="shared" si="14"/>
        <v>7</v>
      </c>
      <c r="H73" s="30">
        <f t="shared" si="14"/>
        <v>2297</v>
      </c>
    </row>
    <row r="74" spans="1:8" s="67" customFormat="1" ht="13.8" x14ac:dyDescent="0.25">
      <c r="A74" s="1409"/>
      <c r="B74" s="49"/>
      <c r="C74" s="628"/>
      <c r="D74" s="64"/>
      <c r="E74" s="64"/>
      <c r="F74" s="64"/>
      <c r="G74" s="64"/>
      <c r="H74" s="70"/>
    </row>
    <row r="75" spans="1:8" s="67" customFormat="1" ht="13.8" x14ac:dyDescent="0.25">
      <c r="A75" s="49" t="s">
        <v>214</v>
      </c>
      <c r="B75" s="195"/>
      <c r="C75" s="272"/>
      <c r="D75" s="272"/>
      <c r="E75" s="272"/>
      <c r="F75" s="272"/>
      <c r="G75" s="272"/>
      <c r="H75" s="70"/>
    </row>
    <row r="76" spans="1:8" s="72" customFormat="1" ht="30.6" customHeight="1" x14ac:dyDescent="0.3">
      <c r="A76" s="273" t="s">
        <v>459</v>
      </c>
      <c r="B76" s="274"/>
      <c r="C76" s="275"/>
      <c r="D76" s="276"/>
      <c r="E76" s="276"/>
      <c r="F76" s="276"/>
      <c r="G76" s="276"/>
      <c r="H76" s="277"/>
    </row>
    <row r="77" spans="1:8" s="72" customFormat="1" ht="18.75" customHeight="1" x14ac:dyDescent="0.25">
      <c r="A77" s="212" t="s">
        <v>87</v>
      </c>
      <c r="B77" s="274"/>
      <c r="C77" s="275"/>
      <c r="D77" s="276"/>
      <c r="E77" s="276"/>
      <c r="F77" s="276"/>
      <c r="G77" s="276"/>
      <c r="H77" s="277"/>
    </row>
    <row r="78" spans="1:8" s="72" customFormat="1" ht="15" customHeight="1" thickBot="1" x14ac:dyDescent="0.3">
      <c r="A78" s="211"/>
      <c r="B78" s="278"/>
      <c r="C78" s="279"/>
      <c r="D78" s="64"/>
      <c r="E78" s="64"/>
      <c r="F78" s="64"/>
      <c r="G78" s="64"/>
      <c r="H78" s="70"/>
    </row>
    <row r="79" spans="1:8" s="72" customFormat="1" ht="15.75" customHeight="1" x14ac:dyDescent="0.25">
      <c r="A79" s="1677" t="s">
        <v>2</v>
      </c>
      <c r="B79" s="1679" t="s">
        <v>48</v>
      </c>
      <c r="C79" s="1675" t="s">
        <v>228</v>
      </c>
      <c r="D79" s="1681" t="s">
        <v>223</v>
      </c>
      <c r="E79" s="1683" t="s">
        <v>222</v>
      </c>
      <c r="F79" s="1685" t="s">
        <v>163</v>
      </c>
      <c r="G79" s="1687" t="s">
        <v>373</v>
      </c>
      <c r="H79" s="1675" t="s">
        <v>243</v>
      </c>
    </row>
    <row r="80" spans="1:8" s="68" customFormat="1" ht="73.5" customHeight="1" thickBot="1" x14ac:dyDescent="0.3">
      <c r="A80" s="1678"/>
      <c r="B80" s="1680"/>
      <c r="C80" s="1676"/>
      <c r="D80" s="1682"/>
      <c r="E80" s="1684"/>
      <c r="F80" s="1686"/>
      <c r="G80" s="1688"/>
      <c r="H80" s="1676"/>
    </row>
    <row r="81" spans="1:8" s="68" customFormat="1" ht="15.6" customHeight="1" x14ac:dyDescent="0.25">
      <c r="A81" s="280" t="s">
        <v>393</v>
      </c>
      <c r="B81" s="281" t="s">
        <v>40</v>
      </c>
      <c r="C81" s="282">
        <v>28</v>
      </c>
      <c r="D81" s="139"/>
      <c r="E81" s="139"/>
      <c r="F81" s="139"/>
      <c r="G81" s="139"/>
      <c r="H81" s="1424">
        <f t="shared" ref="H81:H120" si="15">SUM(C81:G81)</f>
        <v>28</v>
      </c>
    </row>
    <row r="82" spans="1:8" s="68" customFormat="1" ht="15.6" customHeight="1" x14ac:dyDescent="0.25">
      <c r="A82" s="280" t="s">
        <v>394</v>
      </c>
      <c r="B82" s="281" t="s">
        <v>40</v>
      </c>
      <c r="C82" s="282">
        <v>26</v>
      </c>
      <c r="D82" s="139"/>
      <c r="E82" s="139"/>
      <c r="F82" s="139"/>
      <c r="G82" s="139"/>
      <c r="H82" s="1424">
        <f t="shared" si="15"/>
        <v>26</v>
      </c>
    </row>
    <row r="83" spans="1:8" s="68" customFormat="1" ht="15.6" customHeight="1" x14ac:dyDescent="0.25">
      <c r="A83" s="280" t="s">
        <v>6</v>
      </c>
      <c r="B83" s="281" t="s">
        <v>40</v>
      </c>
      <c r="C83" s="282">
        <v>81</v>
      </c>
      <c r="D83" s="139"/>
      <c r="E83" s="139"/>
      <c r="F83" s="139"/>
      <c r="G83" s="139"/>
      <c r="H83" s="1424">
        <f t="shared" ref="H83:H84" si="16">SUM(C83:G83)</f>
        <v>81</v>
      </c>
    </row>
    <row r="84" spans="1:8" s="68" customFormat="1" ht="15.6" customHeight="1" x14ac:dyDescent="0.25">
      <c r="A84" s="280" t="s">
        <v>527</v>
      </c>
      <c r="B84" s="281" t="s">
        <v>40</v>
      </c>
      <c r="C84" s="282">
        <v>17</v>
      </c>
      <c r="D84" s="139"/>
      <c r="E84" s="139"/>
      <c r="F84" s="139"/>
      <c r="G84" s="139"/>
      <c r="H84" s="1424">
        <f t="shared" si="16"/>
        <v>17</v>
      </c>
    </row>
    <row r="85" spans="1:8" s="68" customFormat="1" ht="15.6" customHeight="1" x14ac:dyDescent="0.25">
      <c r="A85" s="280" t="s">
        <v>184</v>
      </c>
      <c r="B85" s="281" t="s">
        <v>41</v>
      </c>
      <c r="C85" s="282">
        <v>39</v>
      </c>
      <c r="D85" s="139"/>
      <c r="E85" s="139"/>
      <c r="F85" s="139"/>
      <c r="G85" s="139"/>
      <c r="H85" s="1424">
        <f t="shared" si="15"/>
        <v>39</v>
      </c>
    </row>
    <row r="86" spans="1:8" s="68" customFormat="1" ht="15" customHeight="1" x14ac:dyDescent="0.25">
      <c r="A86" s="280" t="s">
        <v>169</v>
      </c>
      <c r="B86" s="281" t="s">
        <v>41</v>
      </c>
      <c r="C86" s="282">
        <v>22</v>
      </c>
      <c r="D86" s="139"/>
      <c r="E86" s="139"/>
      <c r="F86" s="139"/>
      <c r="G86" s="139"/>
      <c r="H86" s="1424">
        <f t="shared" si="15"/>
        <v>22</v>
      </c>
    </row>
    <row r="87" spans="1:8" s="68" customFormat="1" ht="15.6" customHeight="1" x14ac:dyDescent="0.25">
      <c r="A87" s="280" t="s">
        <v>252</v>
      </c>
      <c r="B87" s="281" t="s">
        <v>40</v>
      </c>
      <c r="C87" s="282">
        <v>17</v>
      </c>
      <c r="D87" s="139"/>
      <c r="E87" s="139"/>
      <c r="F87" s="139"/>
      <c r="G87" s="139"/>
      <c r="H87" s="1424">
        <f t="shared" si="15"/>
        <v>17</v>
      </c>
    </row>
    <row r="88" spans="1:8" s="68" customFormat="1" ht="15.6" customHeight="1" x14ac:dyDescent="0.25">
      <c r="A88" s="280" t="s">
        <v>200</v>
      </c>
      <c r="B88" s="281" t="s">
        <v>41</v>
      </c>
      <c r="C88" s="282">
        <v>84</v>
      </c>
      <c r="D88" s="139"/>
      <c r="E88" s="139">
        <v>1</v>
      </c>
      <c r="F88" s="139"/>
      <c r="G88" s="139"/>
      <c r="H88" s="1424">
        <f t="shared" si="15"/>
        <v>85</v>
      </c>
    </row>
    <row r="89" spans="1:8" s="68" customFormat="1" ht="15.6" customHeight="1" x14ac:dyDescent="0.25">
      <c r="A89" s="280" t="s">
        <v>154</v>
      </c>
      <c r="B89" s="281" t="s">
        <v>40</v>
      </c>
      <c r="C89" s="282">
        <v>265</v>
      </c>
      <c r="D89" s="139">
        <v>1</v>
      </c>
      <c r="E89" s="139"/>
      <c r="F89" s="139"/>
      <c r="G89" s="139"/>
      <c r="H89" s="1424">
        <f t="shared" si="15"/>
        <v>266</v>
      </c>
    </row>
    <row r="90" spans="1:8" s="68" customFormat="1" ht="15.6" customHeight="1" x14ac:dyDescent="0.25">
      <c r="A90" s="280" t="s">
        <v>395</v>
      </c>
      <c r="B90" s="281" t="s">
        <v>40</v>
      </c>
      <c r="C90" s="282">
        <v>38</v>
      </c>
      <c r="D90" s="139"/>
      <c r="E90" s="139"/>
      <c r="F90" s="139"/>
      <c r="G90" s="139"/>
      <c r="H90" s="1424">
        <f t="shared" ref="H90" si="17">SUM(C90:G90)</f>
        <v>38</v>
      </c>
    </row>
    <row r="91" spans="1:8" ht="15.6" customHeight="1" x14ac:dyDescent="0.25">
      <c r="A91" s="280" t="s">
        <v>140</v>
      </c>
      <c r="B91" s="281" t="s">
        <v>40</v>
      </c>
      <c r="C91" s="282">
        <v>17</v>
      </c>
      <c r="D91" s="139"/>
      <c r="E91" s="139"/>
      <c r="F91" s="139"/>
      <c r="G91" s="139"/>
      <c r="H91" s="1424">
        <f t="shared" si="15"/>
        <v>17</v>
      </c>
    </row>
    <row r="92" spans="1:8" ht="15.6" customHeight="1" x14ac:dyDescent="0.25">
      <c r="A92" s="248" t="s">
        <v>43</v>
      </c>
      <c r="B92" s="142" t="s">
        <v>40</v>
      </c>
      <c r="C92" s="250">
        <v>154</v>
      </c>
      <c r="D92" s="139"/>
      <c r="E92" s="139">
        <v>1</v>
      </c>
      <c r="F92" s="139"/>
      <c r="G92" s="139"/>
      <c r="H92" s="1424">
        <f t="shared" si="15"/>
        <v>155</v>
      </c>
    </row>
    <row r="93" spans="1:8" ht="15.6" customHeight="1" x14ac:dyDescent="0.25">
      <c r="A93" s="248" t="s">
        <v>528</v>
      </c>
      <c r="B93" s="142" t="s">
        <v>40</v>
      </c>
      <c r="C93" s="250">
        <v>7</v>
      </c>
      <c r="D93" s="139"/>
      <c r="E93" s="139"/>
      <c r="F93" s="139"/>
      <c r="G93" s="139"/>
      <c r="H93" s="1424">
        <f t="shared" si="15"/>
        <v>7</v>
      </c>
    </row>
    <row r="94" spans="1:8" ht="15.6" customHeight="1" x14ac:dyDescent="0.25">
      <c r="A94" s="248" t="s">
        <v>197</v>
      </c>
      <c r="B94" s="142" t="s">
        <v>41</v>
      </c>
      <c r="C94" s="250">
        <v>62</v>
      </c>
      <c r="D94" s="139">
        <v>1</v>
      </c>
      <c r="E94" s="139"/>
      <c r="F94" s="139"/>
      <c r="G94" s="139"/>
      <c r="H94" s="1424">
        <f t="shared" si="15"/>
        <v>63</v>
      </c>
    </row>
    <row r="95" spans="1:8" ht="15.6" customHeight="1" x14ac:dyDescent="0.25">
      <c r="A95" s="248" t="s">
        <v>33</v>
      </c>
      <c r="B95" s="142" t="s">
        <v>40</v>
      </c>
      <c r="C95" s="250">
        <v>203</v>
      </c>
      <c r="D95" s="139"/>
      <c r="E95" s="139">
        <v>2</v>
      </c>
      <c r="F95" s="139"/>
      <c r="G95" s="139"/>
      <c r="H95" s="1424">
        <f t="shared" si="15"/>
        <v>205</v>
      </c>
    </row>
    <row r="96" spans="1:8" ht="15.6" customHeight="1" x14ac:dyDescent="0.25">
      <c r="A96" s="248" t="s">
        <v>396</v>
      </c>
      <c r="B96" s="142" t="s">
        <v>40</v>
      </c>
      <c r="C96" s="250">
        <v>58</v>
      </c>
      <c r="D96" s="139">
        <v>1</v>
      </c>
      <c r="E96" s="139"/>
      <c r="F96" s="139"/>
      <c r="G96" s="139"/>
      <c r="H96" s="1424">
        <f t="shared" ref="H96" si="18">SUM(C96:G96)</f>
        <v>59</v>
      </c>
    </row>
    <row r="97" spans="1:8" ht="15.6" customHeight="1" x14ac:dyDescent="0.25">
      <c r="A97" s="248" t="s">
        <v>44</v>
      </c>
      <c r="B97" s="142" t="s">
        <v>41</v>
      </c>
      <c r="C97" s="250">
        <v>1</v>
      </c>
      <c r="D97" s="139"/>
      <c r="E97" s="139"/>
      <c r="F97" s="139"/>
      <c r="G97" s="139"/>
      <c r="H97" s="1424">
        <f t="shared" si="15"/>
        <v>1</v>
      </c>
    </row>
    <row r="98" spans="1:8" ht="15.6" customHeight="1" x14ac:dyDescent="0.25">
      <c r="A98" s="248" t="s">
        <v>199</v>
      </c>
      <c r="B98" s="142" t="s">
        <v>40</v>
      </c>
      <c r="C98" s="250">
        <v>255</v>
      </c>
      <c r="D98" s="139"/>
      <c r="E98" s="139">
        <v>1</v>
      </c>
      <c r="F98" s="139"/>
      <c r="G98" s="139"/>
      <c r="H98" s="1424">
        <f t="shared" si="15"/>
        <v>256</v>
      </c>
    </row>
    <row r="99" spans="1:8" ht="15.6" customHeight="1" x14ac:dyDescent="0.25">
      <c r="A99" s="248" t="s">
        <v>410</v>
      </c>
      <c r="B99" s="142" t="s">
        <v>41</v>
      </c>
      <c r="C99" s="250">
        <v>2</v>
      </c>
      <c r="D99" s="139"/>
      <c r="E99" s="139"/>
      <c r="F99" s="139"/>
      <c r="G99" s="139"/>
      <c r="H99" s="1424">
        <f t="shared" ref="H99:H100" si="19">SUM(C99:G99)</f>
        <v>2</v>
      </c>
    </row>
    <row r="100" spans="1:8" ht="15.6" customHeight="1" x14ac:dyDescent="0.25">
      <c r="A100" s="248" t="s">
        <v>397</v>
      </c>
      <c r="B100" s="142" t="s">
        <v>41</v>
      </c>
      <c r="C100" s="250">
        <v>36</v>
      </c>
      <c r="D100" s="139"/>
      <c r="E100" s="139"/>
      <c r="F100" s="139"/>
      <c r="G100" s="139">
        <v>1</v>
      </c>
      <c r="H100" s="1424">
        <f t="shared" si="19"/>
        <v>37</v>
      </c>
    </row>
    <row r="101" spans="1:8" ht="15.6" customHeight="1" x14ac:dyDescent="0.25">
      <c r="A101" s="587" t="s">
        <v>172</v>
      </c>
      <c r="B101" s="259" t="s">
        <v>40</v>
      </c>
      <c r="C101" s="250">
        <v>50</v>
      </c>
      <c r="D101" s="139"/>
      <c r="E101" s="139"/>
      <c r="F101" s="139"/>
      <c r="G101" s="139"/>
      <c r="H101" s="1424">
        <f t="shared" si="15"/>
        <v>50</v>
      </c>
    </row>
    <row r="102" spans="1:8" ht="15.6" customHeight="1" x14ac:dyDescent="0.25">
      <c r="A102" s="587" t="s">
        <v>398</v>
      </c>
      <c r="B102" s="259" t="s">
        <v>40</v>
      </c>
      <c r="C102" s="250">
        <v>96</v>
      </c>
      <c r="D102" s="139"/>
      <c r="E102" s="139">
        <v>1</v>
      </c>
      <c r="F102" s="139"/>
      <c r="G102" s="139"/>
      <c r="H102" s="1424">
        <f t="shared" ref="H102" si="20">SUM(C102:G102)</f>
        <v>97</v>
      </c>
    </row>
    <row r="103" spans="1:8" ht="15.6" customHeight="1" x14ac:dyDescent="0.25">
      <c r="A103" s="587" t="s">
        <v>25</v>
      </c>
      <c r="B103" s="259" t="s">
        <v>40</v>
      </c>
      <c r="C103" s="250">
        <v>64</v>
      </c>
      <c r="D103" s="139"/>
      <c r="E103" s="139"/>
      <c r="F103" s="139"/>
      <c r="G103" s="139"/>
      <c r="H103" s="1424">
        <f t="shared" si="15"/>
        <v>64</v>
      </c>
    </row>
    <row r="104" spans="1:8" ht="15.6" customHeight="1" x14ac:dyDescent="0.25">
      <c r="A104" s="587" t="s">
        <v>399</v>
      </c>
      <c r="B104" s="259" t="s">
        <v>40</v>
      </c>
      <c r="C104" s="250">
        <v>16</v>
      </c>
      <c r="D104" s="139"/>
      <c r="E104" s="139"/>
      <c r="F104" s="139"/>
      <c r="G104" s="139"/>
      <c r="H104" s="1424">
        <f t="shared" ref="H104" si="21">SUM(C104:G104)</f>
        <v>16</v>
      </c>
    </row>
    <row r="105" spans="1:8" ht="15.6" customHeight="1" x14ac:dyDescent="0.25">
      <c r="A105" s="587" t="s">
        <v>98</v>
      </c>
      <c r="B105" s="259" t="s">
        <v>40</v>
      </c>
      <c r="C105" s="250">
        <v>20</v>
      </c>
      <c r="D105" s="139"/>
      <c r="E105" s="139"/>
      <c r="F105" s="139"/>
      <c r="G105" s="139"/>
      <c r="H105" s="1424">
        <f t="shared" si="15"/>
        <v>20</v>
      </c>
    </row>
    <row r="106" spans="1:8" ht="15.6" customHeight="1" x14ac:dyDescent="0.25">
      <c r="A106" s="137" t="s">
        <v>120</v>
      </c>
      <c r="B106" s="259" t="s">
        <v>40</v>
      </c>
      <c r="C106" s="250">
        <v>3</v>
      </c>
      <c r="D106" s="139"/>
      <c r="E106" s="139"/>
      <c r="F106" s="139"/>
      <c r="G106" s="139"/>
      <c r="H106" s="1424">
        <f t="shared" ref="H106" si="22">SUM(C106:G106)</f>
        <v>3</v>
      </c>
    </row>
    <row r="107" spans="1:8" s="69" customFormat="1" ht="15" customHeight="1" x14ac:dyDescent="0.25">
      <c r="A107" s="192" t="s">
        <v>26</v>
      </c>
      <c r="B107" s="235" t="s">
        <v>41</v>
      </c>
      <c r="C107" s="250">
        <v>66</v>
      </c>
      <c r="D107" s="122"/>
      <c r="E107" s="122"/>
      <c r="F107" s="139"/>
      <c r="G107" s="139"/>
      <c r="H107" s="1424">
        <f t="shared" si="15"/>
        <v>66</v>
      </c>
    </row>
    <row r="108" spans="1:8" s="69" customFormat="1" ht="15" customHeight="1" x14ac:dyDescent="0.25">
      <c r="A108" s="192" t="s">
        <v>363</v>
      </c>
      <c r="B108" s="235" t="s">
        <v>41</v>
      </c>
      <c r="C108" s="250">
        <v>3</v>
      </c>
      <c r="D108" s="122"/>
      <c r="E108" s="122"/>
      <c r="F108" s="139"/>
      <c r="G108" s="139"/>
      <c r="H108" s="1424">
        <f t="shared" ref="H108" si="23">SUM(C108:G108)</f>
        <v>3</v>
      </c>
    </row>
    <row r="109" spans="1:8" ht="30" customHeight="1" x14ac:dyDescent="0.25">
      <c r="A109" s="251" t="s">
        <v>193</v>
      </c>
      <c r="B109" s="235" t="s">
        <v>41</v>
      </c>
      <c r="C109" s="250"/>
      <c r="D109" s="122">
        <v>1</v>
      </c>
      <c r="E109" s="122"/>
      <c r="F109" s="139">
        <v>27</v>
      </c>
      <c r="G109" s="139"/>
      <c r="H109" s="1424">
        <f t="shared" si="15"/>
        <v>28</v>
      </c>
    </row>
    <row r="110" spans="1:8" ht="15.6" customHeight="1" x14ac:dyDescent="0.25">
      <c r="A110" s="104" t="s">
        <v>207</v>
      </c>
      <c r="B110" s="192" t="s">
        <v>40</v>
      </c>
      <c r="C110" s="291">
        <v>154</v>
      </c>
      <c r="D110" s="139"/>
      <c r="E110" s="139"/>
      <c r="F110" s="139"/>
      <c r="G110" s="139"/>
      <c r="H110" s="1424">
        <f t="shared" si="15"/>
        <v>154</v>
      </c>
    </row>
    <row r="111" spans="1:8" ht="15.6" customHeight="1" x14ac:dyDescent="0.25">
      <c r="A111" s="251" t="s">
        <v>206</v>
      </c>
      <c r="B111" s="259" t="s">
        <v>40</v>
      </c>
      <c r="C111" s="291">
        <v>384</v>
      </c>
      <c r="D111" s="139">
        <v>1</v>
      </c>
      <c r="E111" s="139"/>
      <c r="F111" s="139"/>
      <c r="G111" s="139"/>
      <c r="H111" s="1424">
        <f t="shared" si="15"/>
        <v>385</v>
      </c>
    </row>
    <row r="112" spans="1:8" ht="15.6" customHeight="1" x14ac:dyDescent="0.25">
      <c r="A112" s="137" t="s">
        <v>135</v>
      </c>
      <c r="B112" s="259" t="s">
        <v>40</v>
      </c>
      <c r="C112" s="291">
        <v>24</v>
      </c>
      <c r="D112" s="139"/>
      <c r="E112" s="139"/>
      <c r="F112" s="139"/>
      <c r="G112" s="139"/>
      <c r="H112" s="1424">
        <f t="shared" si="15"/>
        <v>24</v>
      </c>
    </row>
    <row r="113" spans="1:8" ht="15.6" customHeight="1" x14ac:dyDescent="0.25">
      <c r="A113" s="137" t="s">
        <v>247</v>
      </c>
      <c r="B113" s="259" t="s">
        <v>40</v>
      </c>
      <c r="C113" s="291">
        <v>2</v>
      </c>
      <c r="D113" s="139"/>
      <c r="E113" s="139"/>
      <c r="F113" s="139"/>
      <c r="G113" s="139"/>
      <c r="H113" s="1424">
        <f t="shared" si="15"/>
        <v>2</v>
      </c>
    </row>
    <row r="114" spans="1:8" ht="15.6" customHeight="1" x14ac:dyDescent="0.25">
      <c r="A114" s="137" t="s">
        <v>116</v>
      </c>
      <c r="B114" s="259" t="s">
        <v>40</v>
      </c>
      <c r="C114" s="291">
        <v>3</v>
      </c>
      <c r="D114" s="139"/>
      <c r="E114" s="139"/>
      <c r="F114" s="139"/>
      <c r="G114" s="139"/>
      <c r="H114" s="1424">
        <f t="shared" si="15"/>
        <v>3</v>
      </c>
    </row>
    <row r="115" spans="1:8" ht="15.6" customHeight="1" x14ac:dyDescent="0.25">
      <c r="A115" s="193" t="s">
        <v>117</v>
      </c>
      <c r="B115" s="259" t="s">
        <v>40</v>
      </c>
      <c r="C115" s="291">
        <v>20</v>
      </c>
      <c r="D115" s="139">
        <v>2</v>
      </c>
      <c r="E115" s="139"/>
      <c r="F115" s="139"/>
      <c r="G115" s="139"/>
      <c r="H115" s="1424">
        <f t="shared" si="15"/>
        <v>22</v>
      </c>
    </row>
    <row r="116" spans="1:8" ht="15.6" customHeight="1" x14ac:dyDescent="0.25">
      <c r="A116" s="137" t="s">
        <v>118</v>
      </c>
      <c r="B116" s="259" t="s">
        <v>40</v>
      </c>
      <c r="C116" s="291">
        <v>176</v>
      </c>
      <c r="D116" s="139">
        <v>3</v>
      </c>
      <c r="E116" s="139"/>
      <c r="F116" s="139"/>
      <c r="G116" s="139"/>
      <c r="H116" s="1424">
        <f t="shared" si="15"/>
        <v>179</v>
      </c>
    </row>
    <row r="117" spans="1:8" ht="15.6" customHeight="1" x14ac:dyDescent="0.25">
      <c r="A117" s="137" t="s">
        <v>185</v>
      </c>
      <c r="B117" s="259" t="s">
        <v>40</v>
      </c>
      <c r="C117" s="291">
        <v>57</v>
      </c>
      <c r="D117" s="139"/>
      <c r="E117" s="139"/>
      <c r="F117" s="139"/>
      <c r="G117" s="139"/>
      <c r="H117" s="1424">
        <f t="shared" si="15"/>
        <v>57</v>
      </c>
    </row>
    <row r="118" spans="1:8" ht="16.5" customHeight="1" x14ac:dyDescent="0.25">
      <c r="A118" s="587" t="s">
        <v>155</v>
      </c>
      <c r="B118" s="259" t="s">
        <v>40</v>
      </c>
      <c r="C118" s="291">
        <v>259</v>
      </c>
      <c r="D118" s="139"/>
      <c r="E118" s="139"/>
      <c r="F118" s="139"/>
      <c r="G118" s="139"/>
      <c r="H118" s="1424">
        <f t="shared" si="15"/>
        <v>259</v>
      </c>
    </row>
    <row r="119" spans="1:8" ht="16.350000000000001" customHeight="1" x14ac:dyDescent="0.25">
      <c r="A119" s="137" t="s">
        <v>195</v>
      </c>
      <c r="B119" s="259" t="s">
        <v>40</v>
      </c>
      <c r="C119" s="291">
        <v>22</v>
      </c>
      <c r="D119" s="139">
        <v>1</v>
      </c>
      <c r="E119" s="139"/>
      <c r="F119" s="139"/>
      <c r="G119" s="139"/>
      <c r="H119" s="1424">
        <f t="shared" si="15"/>
        <v>23</v>
      </c>
    </row>
    <row r="120" spans="1:8" ht="16.350000000000001" customHeight="1" x14ac:dyDescent="0.25">
      <c r="A120" s="137" t="s">
        <v>130</v>
      </c>
      <c r="B120" s="259" t="s">
        <v>40</v>
      </c>
      <c r="C120" s="291">
        <v>18</v>
      </c>
      <c r="D120" s="139"/>
      <c r="E120" s="139"/>
      <c r="F120" s="139"/>
      <c r="G120" s="139"/>
      <c r="H120" s="1424">
        <f t="shared" si="15"/>
        <v>18</v>
      </c>
    </row>
    <row r="121" spans="1:8" ht="19.5" customHeight="1" thickBot="1" x14ac:dyDescent="0.3">
      <c r="A121" s="252" t="s">
        <v>114</v>
      </c>
      <c r="B121" s="261"/>
      <c r="C121" s="31">
        <f>SUM(C81:C120)</f>
        <v>2849</v>
      </c>
      <c r="D121" s="262">
        <f t="shared" ref="D121:H121" si="24">SUM(D81:D120)</f>
        <v>11</v>
      </c>
      <c r="E121" s="240">
        <f>SUM(E81:E120)</f>
        <v>6</v>
      </c>
      <c r="F121" s="240">
        <f t="shared" si="24"/>
        <v>27</v>
      </c>
      <c r="G121" s="240">
        <f>SUM(G81:G120)</f>
        <v>1</v>
      </c>
      <c r="H121" s="31">
        <f t="shared" si="24"/>
        <v>2894</v>
      </c>
    </row>
    <row r="122" spans="1:8" ht="15.6" customHeight="1" thickBot="1" x14ac:dyDescent="0.3">
      <c r="A122" s="255" t="s">
        <v>56</v>
      </c>
      <c r="B122" s="719"/>
      <c r="C122" s="258">
        <f>C121</f>
        <v>2849</v>
      </c>
      <c r="D122" s="258">
        <f>SUM(D81:D120)</f>
        <v>11</v>
      </c>
      <c r="E122" s="258">
        <f>SUM(E81:E120)</f>
        <v>6</v>
      </c>
      <c r="F122" s="258">
        <f>SUM(F81:F120)</f>
        <v>27</v>
      </c>
      <c r="G122" s="258">
        <f>SUM(G81:G120)</f>
        <v>1</v>
      </c>
      <c r="H122" s="154">
        <f>SUM(H81:H120)</f>
        <v>2894</v>
      </c>
    </row>
    <row r="123" spans="1:8" s="69" customFormat="1" ht="15.6" customHeight="1" x14ac:dyDescent="0.25">
      <c r="A123" s="718"/>
      <c r="B123" s="720"/>
      <c r="C123" s="627"/>
      <c r="D123" s="627"/>
      <c r="E123" s="627"/>
      <c r="F123" s="627"/>
      <c r="G123" s="627"/>
      <c r="H123" s="627"/>
    </row>
    <row r="124" spans="1:8" s="69" customFormat="1" ht="15.6" customHeight="1" x14ac:dyDescent="0.25">
      <c r="A124" s="49" t="s">
        <v>215</v>
      </c>
      <c r="B124" s="195"/>
      <c r="C124" s="272"/>
      <c r="D124" s="272"/>
      <c r="E124" s="272"/>
      <c r="F124" s="272"/>
      <c r="G124" s="272"/>
      <c r="H124" s="70"/>
    </row>
    <row r="125" spans="1:8" s="69" customFormat="1" ht="23.1" customHeight="1" x14ac:dyDescent="0.3">
      <c r="A125" s="273" t="s">
        <v>459</v>
      </c>
      <c r="B125" s="274"/>
      <c r="C125" s="275"/>
      <c r="D125" s="276"/>
      <c r="E125" s="276"/>
      <c r="F125" s="276"/>
      <c r="G125" s="276"/>
      <c r="H125" s="277"/>
    </row>
    <row r="126" spans="1:8" s="69" customFormat="1" ht="15.6" customHeight="1" x14ac:dyDescent="0.25">
      <c r="A126" s="212" t="s">
        <v>87</v>
      </c>
      <c r="B126" s="274"/>
      <c r="C126" s="275"/>
      <c r="D126" s="276"/>
      <c r="E126" s="276"/>
      <c r="F126" s="276"/>
      <c r="G126" s="276"/>
      <c r="H126" s="277"/>
    </row>
    <row r="127" spans="1:8" s="69" customFormat="1" ht="15.6" customHeight="1" thickBot="1" x14ac:dyDescent="0.3">
      <c r="A127" s="211"/>
      <c r="B127" s="278"/>
      <c r="C127" s="279"/>
      <c r="D127" s="64"/>
      <c r="E127" s="64"/>
      <c r="F127" s="64"/>
      <c r="G127" s="64"/>
      <c r="H127" s="70"/>
    </row>
    <row r="128" spans="1:8" s="69" customFormat="1" ht="15.6" customHeight="1" x14ac:dyDescent="0.25">
      <c r="A128" s="1677" t="s">
        <v>2</v>
      </c>
      <c r="B128" s="1679" t="s">
        <v>48</v>
      </c>
      <c r="C128" s="1675" t="s">
        <v>228</v>
      </c>
      <c r="D128" s="1681" t="s">
        <v>223</v>
      </c>
      <c r="E128" s="1683" t="s">
        <v>222</v>
      </c>
      <c r="F128" s="1685" t="s">
        <v>163</v>
      </c>
      <c r="G128" s="1687" t="s">
        <v>373</v>
      </c>
      <c r="H128" s="1675" t="s">
        <v>227</v>
      </c>
    </row>
    <row r="129" spans="1:8" s="69" customFormat="1" ht="58.35" customHeight="1" thickBot="1" x14ac:dyDescent="0.3">
      <c r="A129" s="1678"/>
      <c r="B129" s="1680"/>
      <c r="C129" s="1676"/>
      <c r="D129" s="1682"/>
      <c r="E129" s="1684"/>
      <c r="F129" s="1686"/>
      <c r="G129" s="1688"/>
      <c r="H129" s="1676"/>
    </row>
    <row r="130" spans="1:8" ht="15.6" x14ac:dyDescent="0.25">
      <c r="A130" s="192" t="s">
        <v>28</v>
      </c>
      <c r="B130" s="142" t="s">
        <v>40</v>
      </c>
      <c r="C130" s="250">
        <v>595</v>
      </c>
      <c r="D130" s="122">
        <v>1</v>
      </c>
      <c r="E130" s="139">
        <v>3</v>
      </c>
      <c r="F130" s="139"/>
      <c r="G130" s="139">
        <v>1</v>
      </c>
      <c r="H130" s="1424">
        <f>SUM(C130:G130)</f>
        <v>600</v>
      </c>
    </row>
    <row r="131" spans="1:8" ht="15.6" x14ac:dyDescent="0.25">
      <c r="A131" s="192" t="s">
        <v>28</v>
      </c>
      <c r="B131" s="142" t="s">
        <v>41</v>
      </c>
      <c r="C131" s="250">
        <v>140</v>
      </c>
      <c r="D131" s="122">
        <v>1</v>
      </c>
      <c r="E131" s="139"/>
      <c r="F131" s="139"/>
      <c r="G131" s="139"/>
      <c r="H131" s="1424">
        <f>SUM(C131:G131)</f>
        <v>141</v>
      </c>
    </row>
    <row r="132" spans="1:8" s="69" customFormat="1" ht="15.6" x14ac:dyDescent="0.25">
      <c r="A132" s="1397" t="s">
        <v>515</v>
      </c>
      <c r="B132" s="281" t="s">
        <v>40</v>
      </c>
      <c r="C132" s="282">
        <v>4</v>
      </c>
      <c r="D132" s="122"/>
      <c r="E132" s="139"/>
      <c r="F132" s="139"/>
      <c r="G132" s="139"/>
      <c r="H132" s="1424">
        <f t="shared" ref="H132:H134" si="25">SUM(C132:G132)</f>
        <v>4</v>
      </c>
    </row>
    <row r="133" spans="1:8" s="69" customFormat="1" ht="15.6" x14ac:dyDescent="0.25">
      <c r="A133" s="1397" t="s">
        <v>516</v>
      </c>
      <c r="B133" s="281" t="s">
        <v>40</v>
      </c>
      <c r="C133" s="282">
        <v>8</v>
      </c>
      <c r="D133" s="122"/>
      <c r="E133" s="139">
        <v>2</v>
      </c>
      <c r="F133" s="139"/>
      <c r="G133" s="139">
        <v>1</v>
      </c>
      <c r="H133" s="1424">
        <f t="shared" si="25"/>
        <v>11</v>
      </c>
    </row>
    <row r="134" spans="1:8" s="69" customFormat="1" ht="15.6" x14ac:dyDescent="0.25">
      <c r="A134" s="1397" t="s">
        <v>517</v>
      </c>
      <c r="B134" s="281" t="s">
        <v>40</v>
      </c>
      <c r="C134" s="282">
        <v>31</v>
      </c>
      <c r="D134" s="122"/>
      <c r="E134" s="139"/>
      <c r="F134" s="139"/>
      <c r="G134" s="139"/>
      <c r="H134" s="1424">
        <f t="shared" si="25"/>
        <v>31</v>
      </c>
    </row>
    <row r="135" spans="1:8" ht="15.6" x14ac:dyDescent="0.25">
      <c r="A135" s="192" t="s">
        <v>363</v>
      </c>
      <c r="B135" s="142" t="s">
        <v>41</v>
      </c>
      <c r="C135" s="250">
        <v>3</v>
      </c>
      <c r="D135" s="122"/>
      <c r="E135" s="139"/>
      <c r="F135" s="139"/>
      <c r="G135" s="139"/>
      <c r="H135" s="1424">
        <f>SUM(C135:G135)</f>
        <v>3</v>
      </c>
    </row>
    <row r="136" spans="1:8" ht="15.6" x14ac:dyDescent="0.25">
      <c r="A136" s="264" t="s">
        <v>52</v>
      </c>
      <c r="B136" s="265"/>
      <c r="C136" s="29">
        <f>SUM(C130:C135)</f>
        <v>781</v>
      </c>
      <c r="D136" s="119">
        <f>SUM(D130:D135)</f>
        <v>2</v>
      </c>
      <c r="E136" s="266">
        <f>SUM(E130:E135)</f>
        <v>5</v>
      </c>
      <c r="F136" s="266">
        <f t="shared" ref="F136" si="26">SUM(F130:F135)</f>
        <v>0</v>
      </c>
      <c r="G136" s="266">
        <f>SUM(G130:G135)</f>
        <v>2</v>
      </c>
      <c r="H136" s="29">
        <f>SUM(H130:H135)</f>
        <v>790</v>
      </c>
    </row>
    <row r="137" spans="1:8" ht="15.6" x14ac:dyDescent="0.25">
      <c r="A137" s="230" t="s">
        <v>94</v>
      </c>
      <c r="B137" s="144" t="s">
        <v>40</v>
      </c>
      <c r="C137" s="282">
        <v>638</v>
      </c>
      <c r="D137" s="122">
        <v>4</v>
      </c>
      <c r="E137" s="139"/>
      <c r="F137" s="139"/>
      <c r="G137" s="139"/>
      <c r="H137" s="1424">
        <f t="shared" ref="H137:H146" si="27">SUM(C137:G137)</f>
        <v>642</v>
      </c>
    </row>
    <row r="138" spans="1:8" ht="15.6" x14ac:dyDescent="0.25">
      <c r="A138" s="251" t="s">
        <v>6</v>
      </c>
      <c r="B138" s="144" t="s">
        <v>40</v>
      </c>
      <c r="C138" s="282">
        <v>118</v>
      </c>
      <c r="D138" s="122"/>
      <c r="E138" s="139"/>
      <c r="F138" s="139"/>
      <c r="G138" s="139">
        <v>2</v>
      </c>
      <c r="H138" s="1424">
        <f t="shared" si="27"/>
        <v>120</v>
      </c>
    </row>
    <row r="139" spans="1:8" ht="15.6" x14ac:dyDescent="0.25">
      <c r="A139" s="230" t="s">
        <v>217</v>
      </c>
      <c r="B139" s="144" t="s">
        <v>40</v>
      </c>
      <c r="C139" s="282">
        <v>4</v>
      </c>
      <c r="D139" s="122"/>
      <c r="E139" s="139"/>
      <c r="F139" s="139"/>
      <c r="G139" s="139"/>
      <c r="H139" s="1424">
        <f t="shared" si="27"/>
        <v>4</v>
      </c>
    </row>
    <row r="140" spans="1:8" ht="15.6" x14ac:dyDescent="0.25">
      <c r="A140" s="251" t="s">
        <v>218</v>
      </c>
      <c r="B140" s="144" t="s">
        <v>40</v>
      </c>
      <c r="C140" s="282">
        <v>28</v>
      </c>
      <c r="D140" s="122"/>
      <c r="E140" s="139"/>
      <c r="F140" s="139"/>
      <c r="G140" s="139"/>
      <c r="H140" s="1424">
        <f t="shared" si="27"/>
        <v>28</v>
      </c>
    </row>
    <row r="141" spans="1:8" ht="15.6" x14ac:dyDescent="0.25">
      <c r="A141" s="251" t="s">
        <v>153</v>
      </c>
      <c r="B141" s="144" t="s">
        <v>41</v>
      </c>
      <c r="C141" s="282">
        <v>209</v>
      </c>
      <c r="D141" s="122">
        <v>2</v>
      </c>
      <c r="E141" s="139"/>
      <c r="F141" s="139"/>
      <c r="G141" s="139"/>
      <c r="H141" s="1424">
        <f t="shared" si="27"/>
        <v>211</v>
      </c>
    </row>
    <row r="142" spans="1:8" s="69" customFormat="1" ht="30" x14ac:dyDescent="0.25">
      <c r="A142" s="251" t="s">
        <v>204</v>
      </c>
      <c r="B142" s="281" t="s">
        <v>41</v>
      </c>
      <c r="C142" s="282"/>
      <c r="D142" s="122">
        <v>3</v>
      </c>
      <c r="E142" s="139"/>
      <c r="F142" s="139">
        <v>10</v>
      </c>
      <c r="G142" s="139"/>
      <c r="H142" s="1424">
        <f t="shared" si="27"/>
        <v>13</v>
      </c>
    </row>
    <row r="143" spans="1:8" ht="15.6" x14ac:dyDescent="0.25">
      <c r="A143" s="251" t="s">
        <v>131</v>
      </c>
      <c r="B143" s="144" t="s">
        <v>41</v>
      </c>
      <c r="C143" s="282">
        <v>128</v>
      </c>
      <c r="D143" s="122">
        <v>2</v>
      </c>
      <c r="E143" s="139"/>
      <c r="F143" s="139"/>
      <c r="G143" s="139"/>
      <c r="H143" s="1424">
        <f t="shared" si="27"/>
        <v>130</v>
      </c>
    </row>
    <row r="144" spans="1:8" ht="15.6" x14ac:dyDescent="0.25">
      <c r="A144" s="251" t="s">
        <v>25</v>
      </c>
      <c r="B144" s="144" t="s">
        <v>40</v>
      </c>
      <c r="C144" s="282">
        <v>168</v>
      </c>
      <c r="D144" s="122"/>
      <c r="E144" s="139"/>
      <c r="F144" s="139"/>
      <c r="G144" s="139"/>
      <c r="H144" s="1424">
        <f t="shared" si="27"/>
        <v>168</v>
      </c>
    </row>
    <row r="145" spans="1:9" ht="15.6" x14ac:dyDescent="0.25">
      <c r="A145" s="229" t="s">
        <v>220</v>
      </c>
      <c r="B145" s="143" t="s">
        <v>40</v>
      </c>
      <c r="C145" s="1428">
        <v>1</v>
      </c>
      <c r="D145" s="1426"/>
      <c r="E145" s="1429"/>
      <c r="F145" s="1429"/>
      <c r="G145" s="1429"/>
      <c r="H145" s="1424">
        <f t="shared" si="27"/>
        <v>1</v>
      </c>
    </row>
    <row r="146" spans="1:9" ht="15.6" x14ac:dyDescent="0.25">
      <c r="A146" s="267" t="s">
        <v>221</v>
      </c>
      <c r="B146" s="141" t="s">
        <v>40</v>
      </c>
      <c r="C146" s="1424">
        <v>11</v>
      </c>
      <c r="D146" s="1426"/>
      <c r="E146" s="1429"/>
      <c r="F146" s="1429"/>
      <c r="G146" s="1429"/>
      <c r="H146" s="1424">
        <f t="shared" si="27"/>
        <v>11</v>
      </c>
    </row>
    <row r="147" spans="1:9" ht="15.6" x14ac:dyDescent="0.25">
      <c r="A147" s="246" t="s">
        <v>69</v>
      </c>
      <c r="B147" s="265"/>
      <c r="C147" s="29">
        <f>SUM(C137:C146)</f>
        <v>1305</v>
      </c>
      <c r="D147" s="119">
        <f t="shared" ref="D147:F147" si="28">SUM(D137:D146)</f>
        <v>11</v>
      </c>
      <c r="E147" s="266">
        <f>SUM(E137:E146)</f>
        <v>0</v>
      </c>
      <c r="F147" s="266">
        <f t="shared" si="28"/>
        <v>10</v>
      </c>
      <c r="G147" s="266">
        <f>SUM(G137:G146)</f>
        <v>2</v>
      </c>
      <c r="H147" s="29">
        <f>SUM(H137:H146)</f>
        <v>1328</v>
      </c>
    </row>
    <row r="148" spans="1:9" ht="15.6" x14ac:dyDescent="0.25">
      <c r="A148" s="248" t="s">
        <v>107</v>
      </c>
      <c r="B148" s="260" t="s">
        <v>40</v>
      </c>
      <c r="C148" s="250">
        <v>219</v>
      </c>
      <c r="D148" s="122">
        <v>1</v>
      </c>
      <c r="E148" s="139"/>
      <c r="F148" s="139"/>
      <c r="G148" s="139">
        <v>1</v>
      </c>
      <c r="H148" s="1424">
        <f t="shared" ref="H148:H161" si="29">SUM(C148:G148)</f>
        <v>221</v>
      </c>
    </row>
    <row r="149" spans="1:9" ht="15.6" x14ac:dyDescent="0.25">
      <c r="A149" s="248" t="s">
        <v>4</v>
      </c>
      <c r="B149" s="260" t="s">
        <v>40</v>
      </c>
      <c r="C149" s="250">
        <v>213</v>
      </c>
      <c r="D149" s="122">
        <v>1</v>
      </c>
      <c r="E149" s="139">
        <v>5</v>
      </c>
      <c r="F149" s="139"/>
      <c r="G149" s="139"/>
      <c r="H149" s="1424">
        <f t="shared" si="29"/>
        <v>219</v>
      </c>
    </row>
    <row r="150" spans="1:9" ht="15.6" x14ac:dyDescent="0.25">
      <c r="A150" s="248" t="s">
        <v>526</v>
      </c>
      <c r="B150" s="260" t="s">
        <v>40</v>
      </c>
      <c r="C150" s="250">
        <v>3</v>
      </c>
      <c r="D150" s="122"/>
      <c r="E150" s="139"/>
      <c r="F150" s="139"/>
      <c r="G150" s="139"/>
      <c r="H150" s="1424">
        <f t="shared" si="29"/>
        <v>3</v>
      </c>
    </row>
    <row r="151" spans="1:9" ht="15.6" x14ac:dyDescent="0.25">
      <c r="A151" s="248" t="s">
        <v>219</v>
      </c>
      <c r="B151" s="260" t="s">
        <v>40</v>
      </c>
      <c r="C151" s="250">
        <v>28</v>
      </c>
      <c r="D151" s="122"/>
      <c r="E151" s="139"/>
      <c r="F151" s="139"/>
      <c r="G151" s="139"/>
      <c r="H151" s="1424">
        <f t="shared" si="29"/>
        <v>28</v>
      </c>
    </row>
    <row r="152" spans="1:9" ht="15.6" x14ac:dyDescent="0.25">
      <c r="A152" s="251" t="s">
        <v>167</v>
      </c>
      <c r="B152" s="142" t="s">
        <v>40</v>
      </c>
      <c r="C152" s="250">
        <v>3</v>
      </c>
      <c r="D152" s="122"/>
      <c r="E152" s="139"/>
      <c r="F152" s="139"/>
      <c r="G152" s="139"/>
      <c r="H152" s="1424">
        <f t="shared" si="29"/>
        <v>3</v>
      </c>
    </row>
    <row r="153" spans="1:9" ht="16.350000000000001" customHeight="1" x14ac:dyDescent="0.25">
      <c r="A153" s="230" t="s">
        <v>400</v>
      </c>
      <c r="B153" s="142" t="s">
        <v>40</v>
      </c>
      <c r="C153" s="250">
        <v>11</v>
      </c>
      <c r="D153" s="122"/>
      <c r="E153" s="139"/>
      <c r="F153" s="139"/>
      <c r="G153" s="139"/>
      <c r="H153" s="1424">
        <f t="shared" si="29"/>
        <v>11</v>
      </c>
    </row>
    <row r="154" spans="1:9" ht="15.6" x14ac:dyDescent="0.25">
      <c r="A154" s="229" t="s">
        <v>401</v>
      </c>
      <c r="B154" s="143" t="s">
        <v>40</v>
      </c>
      <c r="C154" s="1428">
        <v>3</v>
      </c>
      <c r="D154" s="1426"/>
      <c r="E154" s="1429"/>
      <c r="F154" s="1429"/>
      <c r="G154" s="1429"/>
      <c r="H154" s="1424">
        <f t="shared" si="29"/>
        <v>3</v>
      </c>
    </row>
    <row r="155" spans="1:9" ht="15.6" x14ac:dyDescent="0.25">
      <c r="A155" s="267" t="s">
        <v>402</v>
      </c>
      <c r="B155" s="141" t="s">
        <v>40</v>
      </c>
      <c r="C155" s="1424">
        <v>4</v>
      </c>
      <c r="D155" s="1426"/>
      <c r="E155" s="1429"/>
      <c r="F155" s="1429"/>
      <c r="G155" s="1429"/>
      <c r="H155" s="1424">
        <f t="shared" si="29"/>
        <v>4</v>
      </c>
    </row>
    <row r="156" spans="1:9" s="69" customFormat="1" ht="16.350000000000001" customHeight="1" x14ac:dyDescent="0.25">
      <c r="A156" s="587" t="s">
        <v>352</v>
      </c>
      <c r="B156" s="297" t="s">
        <v>41</v>
      </c>
      <c r="C156" s="298">
        <v>91</v>
      </c>
      <c r="D156" s="268"/>
      <c r="E156" s="288"/>
      <c r="F156" s="288"/>
      <c r="G156" s="288"/>
      <c r="H156" s="1424">
        <f t="shared" si="29"/>
        <v>91</v>
      </c>
      <c r="I156" s="295"/>
    </row>
    <row r="157" spans="1:9" s="69" customFormat="1" ht="16.350000000000001" customHeight="1" x14ac:dyDescent="0.25">
      <c r="A157" s="587" t="s">
        <v>353</v>
      </c>
      <c r="B157" s="297" t="s">
        <v>41</v>
      </c>
      <c r="C157" s="298">
        <v>13</v>
      </c>
      <c r="D157" s="268"/>
      <c r="E157" s="288"/>
      <c r="F157" s="288"/>
      <c r="G157" s="288"/>
      <c r="H157" s="1424">
        <f t="shared" si="29"/>
        <v>13</v>
      </c>
      <c r="I157" s="295"/>
    </row>
    <row r="158" spans="1:9" ht="15.6" x14ac:dyDescent="0.25">
      <c r="A158" s="192" t="s">
        <v>363</v>
      </c>
      <c r="B158" s="142" t="s">
        <v>41</v>
      </c>
      <c r="C158" s="250">
        <v>1</v>
      </c>
      <c r="D158" s="122"/>
      <c r="E158" s="139"/>
      <c r="F158" s="139"/>
      <c r="G158" s="139"/>
      <c r="H158" s="1424">
        <f>SUM(C158:G158)</f>
        <v>1</v>
      </c>
    </row>
    <row r="159" spans="1:9" ht="16.350000000000001" customHeight="1" x14ac:dyDescent="0.25">
      <c r="A159" s="230" t="s">
        <v>171</v>
      </c>
      <c r="B159" s="142" t="s">
        <v>40</v>
      </c>
      <c r="C159" s="250">
        <v>97</v>
      </c>
      <c r="D159" s="122">
        <v>2</v>
      </c>
      <c r="E159" s="139"/>
      <c r="F159" s="139"/>
      <c r="G159" s="139"/>
      <c r="H159" s="1424">
        <f t="shared" ref="H159" si="30">SUM(C159:G159)</f>
        <v>99</v>
      </c>
    </row>
    <row r="160" spans="1:9" s="69" customFormat="1" ht="31.35" customHeight="1" x14ac:dyDescent="0.25">
      <c r="A160" s="587" t="s">
        <v>156</v>
      </c>
      <c r="B160" s="297" t="s">
        <v>41</v>
      </c>
      <c r="C160" s="298"/>
      <c r="D160" s="268"/>
      <c r="E160" s="288"/>
      <c r="F160" s="288">
        <v>19</v>
      </c>
      <c r="G160" s="288"/>
      <c r="H160" s="1424">
        <f t="shared" si="29"/>
        <v>19</v>
      </c>
      <c r="I160" s="295"/>
    </row>
    <row r="161" spans="1:9" s="69" customFormat="1" ht="15" customHeight="1" x14ac:dyDescent="0.25">
      <c r="A161" s="587" t="s">
        <v>157</v>
      </c>
      <c r="B161" s="297" t="s">
        <v>41</v>
      </c>
      <c r="C161" s="298"/>
      <c r="D161" s="268"/>
      <c r="E161" s="288"/>
      <c r="F161" s="288">
        <v>15</v>
      </c>
      <c r="G161" s="288"/>
      <c r="H161" s="1424">
        <f t="shared" si="29"/>
        <v>15</v>
      </c>
      <c r="I161" s="295"/>
    </row>
    <row r="162" spans="1:9" ht="15.75" customHeight="1" x14ac:dyDescent="0.25">
      <c r="A162" s="252" t="s">
        <v>1</v>
      </c>
      <c r="B162" s="261"/>
      <c r="C162" s="254">
        <f>SUM(C148:C161)</f>
        <v>686</v>
      </c>
      <c r="D162" s="100">
        <f t="shared" ref="D162:F162" si="31">SUM(D148:D161)</f>
        <v>4</v>
      </c>
      <c r="E162" s="286">
        <f>SUM(E148:E161)</f>
        <v>5</v>
      </c>
      <c r="F162" s="287">
        <f t="shared" si="31"/>
        <v>34</v>
      </c>
      <c r="G162" s="287">
        <f>SUM(G148:G161)</f>
        <v>1</v>
      </c>
      <c r="H162" s="29">
        <f>SUM(H148:H161)</f>
        <v>730</v>
      </c>
    </row>
    <row r="163" spans="1:9" ht="15.6" customHeight="1" x14ac:dyDescent="0.25">
      <c r="A163" s="192" t="s">
        <v>149</v>
      </c>
      <c r="B163" s="142" t="s">
        <v>40</v>
      </c>
      <c r="C163" s="1430">
        <v>381</v>
      </c>
      <c r="D163" s="1431">
        <v>2</v>
      </c>
      <c r="E163" s="139"/>
      <c r="F163" s="139"/>
      <c r="G163" s="139">
        <v>1</v>
      </c>
      <c r="H163" s="1424">
        <f t="shared" ref="H163:H168" si="32">SUM(C163:G163)</f>
        <v>384</v>
      </c>
    </row>
    <row r="164" spans="1:9" ht="15.6" customHeight="1" x14ac:dyDescent="0.25">
      <c r="A164" s="192" t="s">
        <v>142</v>
      </c>
      <c r="B164" s="142" t="s">
        <v>40</v>
      </c>
      <c r="C164" s="1430">
        <v>196</v>
      </c>
      <c r="D164" s="1431">
        <v>1</v>
      </c>
      <c r="E164" s="139"/>
      <c r="F164" s="139"/>
      <c r="G164" s="139"/>
      <c r="H164" s="1424">
        <f t="shared" si="32"/>
        <v>197</v>
      </c>
    </row>
    <row r="165" spans="1:9" ht="15.6" customHeight="1" x14ac:dyDescent="0.25">
      <c r="A165" s="248" t="s">
        <v>196</v>
      </c>
      <c r="B165" s="260" t="s">
        <v>41</v>
      </c>
      <c r="C165" s="1430">
        <v>55</v>
      </c>
      <c r="D165" s="1431">
        <v>1</v>
      </c>
      <c r="E165" s="139"/>
      <c r="F165" s="139"/>
      <c r="G165" s="139"/>
      <c r="H165" s="1424">
        <f t="shared" si="32"/>
        <v>56</v>
      </c>
    </row>
    <row r="166" spans="1:9" ht="15.6" customHeight="1" x14ac:dyDescent="0.25">
      <c r="A166" s="248" t="s">
        <v>205</v>
      </c>
      <c r="B166" s="260" t="s">
        <v>41</v>
      </c>
      <c r="C166" s="1430">
        <v>45</v>
      </c>
      <c r="D166" s="1431">
        <v>1</v>
      </c>
      <c r="E166" s="139"/>
      <c r="F166" s="139"/>
      <c r="G166" s="139"/>
      <c r="H166" s="1424">
        <f t="shared" si="32"/>
        <v>46</v>
      </c>
    </row>
    <row r="167" spans="1:9" ht="15.6" customHeight="1" x14ac:dyDescent="0.25">
      <c r="A167" s="248" t="s">
        <v>348</v>
      </c>
      <c r="B167" s="260" t="s">
        <v>41</v>
      </c>
      <c r="C167" s="1430">
        <v>66</v>
      </c>
      <c r="D167" s="1431">
        <v>3</v>
      </c>
      <c r="E167" s="139"/>
      <c r="F167" s="139"/>
      <c r="G167" s="139"/>
      <c r="H167" s="1424">
        <f t="shared" si="32"/>
        <v>69</v>
      </c>
    </row>
    <row r="168" spans="1:9" ht="15.6" customHeight="1" x14ac:dyDescent="0.25">
      <c r="A168" s="248" t="s">
        <v>349</v>
      </c>
      <c r="B168" s="260" t="s">
        <v>41</v>
      </c>
      <c r="C168" s="1430">
        <v>82</v>
      </c>
      <c r="D168" s="1431">
        <v>1</v>
      </c>
      <c r="E168" s="139">
        <v>1</v>
      </c>
      <c r="F168" s="139"/>
      <c r="G168" s="139"/>
      <c r="H168" s="1424">
        <f t="shared" si="32"/>
        <v>84</v>
      </c>
    </row>
    <row r="169" spans="1:9" s="3" customFormat="1" ht="16.2" thickBot="1" x14ac:dyDescent="0.3">
      <c r="A169" s="264" t="s">
        <v>347</v>
      </c>
      <c r="B169" s="265"/>
      <c r="C169" s="29">
        <f>SUM(C163:C168)</f>
        <v>825</v>
      </c>
      <c r="D169" s="119">
        <f>SUM(D163:D168)</f>
        <v>9</v>
      </c>
      <c r="E169" s="271">
        <f>SUM(E163:E168)</f>
        <v>1</v>
      </c>
      <c r="F169" s="271">
        <f t="shared" ref="F169" si="33">SUM(F163:F168)</f>
        <v>0</v>
      </c>
      <c r="G169" s="271">
        <f>SUM(G163:G168)</f>
        <v>1</v>
      </c>
      <c r="H169" s="29">
        <f>SUM(H163:H168)</f>
        <v>836</v>
      </c>
    </row>
    <row r="170" spans="1:9" s="3" customFormat="1" ht="16.2" thickBot="1" x14ac:dyDescent="0.3">
      <c r="A170" s="255" t="s">
        <v>55</v>
      </c>
      <c r="B170" s="263"/>
      <c r="C170" s="30">
        <f t="shared" ref="C170:H170" si="34">SUM(C136,C147,C162,C169)</f>
        <v>3597</v>
      </c>
      <c r="D170" s="30">
        <f t="shared" si="34"/>
        <v>26</v>
      </c>
      <c r="E170" s="30">
        <f t="shared" si="34"/>
        <v>11</v>
      </c>
      <c r="F170" s="30">
        <f t="shared" si="34"/>
        <v>44</v>
      </c>
      <c r="G170" s="30">
        <f t="shared" si="34"/>
        <v>6</v>
      </c>
      <c r="H170" s="30">
        <f t="shared" si="34"/>
        <v>3684</v>
      </c>
    </row>
    <row r="171" spans="1:9" s="67" customFormat="1" ht="18" thickBot="1" x14ac:dyDescent="0.3">
      <c r="A171" s="214" t="s">
        <v>8</v>
      </c>
      <c r="B171" s="215"/>
      <c r="C171" s="216">
        <f>SUM(C73,C38,C122,C170)</f>
        <v>10589</v>
      </c>
      <c r="D171" s="217">
        <f>SUM(D73,D38,D122,D170)</f>
        <v>66</v>
      </c>
      <c r="E171" s="217">
        <f>SUM(E73,E38,E122,E170)</f>
        <v>61</v>
      </c>
      <c r="F171" s="217">
        <f>SUM(F73,F38,F122,F170)</f>
        <v>121</v>
      </c>
      <c r="G171" s="217">
        <f>SUM(G73,G38,G122,G170)</f>
        <v>17</v>
      </c>
      <c r="H171" s="218">
        <f>SUM(H38,H73,H122,H170)</f>
        <v>10854</v>
      </c>
    </row>
    <row r="172" spans="1:9" s="67" customFormat="1" ht="14.4" thickBot="1" x14ac:dyDescent="0.3">
      <c r="A172" s="3"/>
      <c r="B172" s="3"/>
      <c r="C172" s="7"/>
      <c r="D172" s="71"/>
      <c r="E172" s="71"/>
      <c r="F172" s="71"/>
      <c r="G172" s="71"/>
      <c r="H172" s="7"/>
    </row>
    <row r="173" spans="1:9" s="67" customFormat="1" ht="13.8" x14ac:dyDescent="0.25">
      <c r="A173" s="1695" t="s">
        <v>533</v>
      </c>
      <c r="B173" s="1696"/>
      <c r="C173" s="1696"/>
      <c r="D173" s="1696"/>
      <c r="E173" s="1696"/>
      <c r="F173" s="1696"/>
      <c r="G173" s="1696"/>
      <c r="H173" s="1697"/>
    </row>
    <row r="174" spans="1:9" s="67" customFormat="1" ht="13.8" x14ac:dyDescent="0.25">
      <c r="A174" s="1698"/>
      <c r="B174" s="1699"/>
      <c r="C174" s="1699"/>
      <c r="D174" s="1699"/>
      <c r="E174" s="1699"/>
      <c r="F174" s="1699"/>
      <c r="G174" s="1699"/>
      <c r="H174" s="1700"/>
    </row>
    <row r="175" spans="1:9" s="67" customFormat="1" ht="13.8" x14ac:dyDescent="0.25">
      <c r="A175" s="1698"/>
      <c r="B175" s="1699"/>
      <c r="C175" s="1699"/>
      <c r="D175" s="1699"/>
      <c r="E175" s="1699"/>
      <c r="F175" s="1699"/>
      <c r="G175" s="1699"/>
      <c r="H175" s="1700"/>
    </row>
    <row r="176" spans="1:9" s="67" customFormat="1" ht="13.8" x14ac:dyDescent="0.25">
      <c r="A176" s="1698"/>
      <c r="B176" s="1699"/>
      <c r="C176" s="1699"/>
      <c r="D176" s="1699"/>
      <c r="E176" s="1699"/>
      <c r="F176" s="1699"/>
      <c r="G176" s="1699"/>
      <c r="H176" s="1700"/>
    </row>
    <row r="177" spans="1:12" s="67" customFormat="1" ht="41.25" customHeight="1" x14ac:dyDescent="0.25">
      <c r="A177" s="1698"/>
      <c r="B177" s="1699"/>
      <c r="C177" s="1699"/>
      <c r="D177" s="1699"/>
      <c r="E177" s="1699"/>
      <c r="F177" s="1699"/>
      <c r="G177" s="1699"/>
      <c r="H177" s="1700"/>
      <c r="I177" s="72"/>
    </row>
    <row r="178" spans="1:12" s="67" customFormat="1" ht="13.8" x14ac:dyDescent="0.25">
      <c r="A178" s="1698"/>
      <c r="B178" s="1699"/>
      <c r="C178" s="1699"/>
      <c r="D178" s="1699"/>
      <c r="E178" s="1699"/>
      <c r="F178" s="1699"/>
      <c r="G178" s="1699"/>
      <c r="H178" s="1700"/>
    </row>
    <row r="179" spans="1:12" s="67" customFormat="1" ht="27.75" customHeight="1" thickBot="1" x14ac:dyDescent="0.3">
      <c r="A179" s="1701"/>
      <c r="B179" s="1702"/>
      <c r="C179" s="1702"/>
      <c r="D179" s="1702"/>
      <c r="E179" s="1702"/>
      <c r="F179" s="1702"/>
      <c r="G179" s="1702"/>
      <c r="H179" s="1703"/>
    </row>
    <row r="180" spans="1:12" s="1094" customFormat="1" ht="15.6" thickBot="1" x14ac:dyDescent="0.3">
      <c r="A180" s="1095" t="s">
        <v>162</v>
      </c>
      <c r="B180" s="1096"/>
      <c r="C180" s="1097"/>
      <c r="D180" s="1097"/>
      <c r="E180" s="1097"/>
      <c r="F180" s="1097"/>
      <c r="G180" s="1097"/>
      <c r="H180" s="1098"/>
    </row>
    <row r="181" spans="1:12" s="1094" customFormat="1" ht="15.6" thickBot="1" x14ac:dyDescent="0.3">
      <c r="A181" s="1099"/>
      <c r="B181" s="1100"/>
      <c r="C181" s="1101"/>
      <c r="D181" s="1101"/>
      <c r="E181" s="1101"/>
      <c r="F181" s="1101"/>
      <c r="G181" s="1101"/>
      <c r="H181" s="1101"/>
    </row>
    <row r="182" spans="1:12" s="67" customFormat="1" ht="15.6" x14ac:dyDescent="0.3">
      <c r="A182" s="1163" t="s">
        <v>234</v>
      </c>
      <c r="B182" s="1164"/>
      <c r="C182" s="1165"/>
      <c r="D182" s="1165"/>
      <c r="E182" s="1165"/>
      <c r="F182" s="1165"/>
      <c r="G182" s="1165"/>
      <c r="H182" s="1102"/>
    </row>
    <row r="183" spans="1:12" s="67" customFormat="1" ht="15" customHeight="1" x14ac:dyDescent="0.25">
      <c r="A183" s="1661"/>
      <c r="B183" s="1100"/>
      <c r="C183" s="1166"/>
      <c r="D183" s="1166"/>
      <c r="E183" s="1166"/>
      <c r="F183" s="1166"/>
      <c r="G183" s="1166"/>
      <c r="H183" s="1103"/>
      <c r="I183" s="1160"/>
      <c r="J183" s="1160"/>
      <c r="K183" s="1160"/>
      <c r="L183" s="69"/>
    </row>
    <row r="184" spans="1:12" s="67" customFormat="1" ht="15" customHeight="1" x14ac:dyDescent="0.25">
      <c r="A184" s="1661"/>
      <c r="B184" s="1100"/>
      <c r="C184" s="1662" t="s">
        <v>65</v>
      </c>
      <c r="D184" s="1662" t="s">
        <v>66</v>
      </c>
      <c r="E184" s="1166"/>
      <c r="F184" s="1104"/>
      <c r="G184" s="1104"/>
      <c r="H184" s="1103"/>
      <c r="I184" s="69"/>
      <c r="J184" s="69"/>
      <c r="K184" s="69"/>
      <c r="L184" s="69"/>
    </row>
    <row r="185" spans="1:12" s="69" customFormat="1" x14ac:dyDescent="0.25">
      <c r="A185" s="1661" t="s">
        <v>67</v>
      </c>
      <c r="B185" s="1100"/>
      <c r="C185" s="1166">
        <v>8532</v>
      </c>
      <c r="D185" s="1663">
        <f>C185/C187</f>
        <v>0.80574180753612235</v>
      </c>
      <c r="E185" s="1166"/>
      <c r="F185" s="1167"/>
      <c r="G185" s="1167"/>
      <c r="H185" s="1105"/>
    </row>
    <row r="186" spans="1:12" s="69" customFormat="1" x14ac:dyDescent="0.25">
      <c r="A186" s="1661" t="s">
        <v>68</v>
      </c>
      <c r="B186" s="1100"/>
      <c r="C186" s="1664">
        <v>2057</v>
      </c>
      <c r="D186" s="1663">
        <f>C186/C187</f>
        <v>0.1942581924638776</v>
      </c>
      <c r="E186" s="1166"/>
      <c r="F186" s="1167"/>
      <c r="G186" s="1167"/>
      <c r="H186" s="1105"/>
    </row>
    <row r="187" spans="1:12" s="69" customFormat="1" ht="15" customHeight="1" thickBot="1" x14ac:dyDescent="0.3">
      <c r="A187" s="1665" t="s">
        <v>14</v>
      </c>
      <c r="B187" s="1666"/>
      <c r="C187" s="1667">
        <f>SUM(C185:C186)</f>
        <v>10589</v>
      </c>
      <c r="D187" s="1668"/>
      <c r="E187" s="1667"/>
      <c r="F187" s="1168"/>
      <c r="G187" s="1168"/>
      <c r="H187" s="1106"/>
      <c r="I187" s="1161"/>
      <c r="J187" s="1162"/>
      <c r="K187" s="1162"/>
      <c r="L187" s="67"/>
    </row>
    <row r="188" spans="1:12" s="69" customFormat="1" ht="13.5" customHeight="1" x14ac:dyDescent="0.25">
      <c r="A188" s="1669"/>
      <c r="B188" s="1670"/>
      <c r="C188" s="1671"/>
      <c r="D188" s="1671"/>
      <c r="E188" s="1671"/>
      <c r="F188" s="1671"/>
      <c r="G188" s="1671"/>
      <c r="H188" s="197"/>
      <c r="I188" s="58"/>
      <c r="J188" s="1160"/>
      <c r="K188" s="1160"/>
    </row>
    <row r="189" spans="1:12" s="69" customFormat="1" ht="15" customHeight="1" x14ac:dyDescent="0.25">
      <c r="A189" s="1699" t="s">
        <v>534</v>
      </c>
      <c r="B189" s="1699"/>
      <c r="C189" s="1699"/>
      <c r="D189" s="1699"/>
      <c r="E189" s="1699"/>
      <c r="F189" s="1699"/>
      <c r="G189" s="1699"/>
      <c r="H189" s="1699"/>
      <c r="I189" s="58"/>
      <c r="J189" s="1160"/>
      <c r="K189" s="1160"/>
    </row>
    <row r="190" spans="1:12" s="69" customFormat="1" ht="15" customHeight="1" x14ac:dyDescent="0.25">
      <c r="A190" s="1657" t="s">
        <v>795</v>
      </c>
      <c r="B190" s="1657"/>
      <c r="C190" s="1657"/>
      <c r="D190" s="1657"/>
      <c r="E190" s="1657"/>
      <c r="F190" s="1657"/>
      <c r="G190" s="1657"/>
      <c r="H190" s="1657"/>
      <c r="I190" s="58"/>
      <c r="J190" s="1160"/>
      <c r="K190" s="1160"/>
    </row>
    <row r="191" spans="1:12" s="69" customFormat="1" ht="15" customHeight="1" x14ac:dyDescent="0.25">
      <c r="A191" s="1657"/>
      <c r="B191" s="1657"/>
      <c r="C191" s="1657"/>
      <c r="D191" s="1657"/>
      <c r="E191" s="1657"/>
      <c r="F191" s="1657"/>
      <c r="G191" s="1657"/>
      <c r="H191" s="1657"/>
      <c r="I191" s="58"/>
      <c r="J191" s="1160"/>
      <c r="K191" s="1160"/>
    </row>
    <row r="192" spans="1:12" s="69" customFormat="1" ht="21" customHeight="1" x14ac:dyDescent="0.25">
      <c r="A192" s="61" t="s">
        <v>29</v>
      </c>
      <c r="B192" s="58"/>
      <c r="C192" s="1371"/>
      <c r="D192" s="1371"/>
      <c r="E192" s="1371"/>
      <c r="F192" s="1371"/>
      <c r="G192" s="1371"/>
      <c r="H192" s="197"/>
    </row>
    <row r="193" spans="3:10" s="69" customFormat="1" ht="30" customHeight="1" x14ac:dyDescent="0.25">
      <c r="C193" s="197"/>
      <c r="D193" s="197"/>
      <c r="E193" s="197"/>
      <c r="F193" s="197"/>
      <c r="G193" s="197"/>
      <c r="H193" s="197"/>
    </row>
    <row r="194" spans="3:10" s="69" customFormat="1" x14ac:dyDescent="0.25">
      <c r="C194" s="197"/>
      <c r="D194" s="197"/>
      <c r="E194" s="197"/>
      <c r="F194" s="197"/>
      <c r="G194" s="197"/>
      <c r="H194" s="197"/>
    </row>
    <row r="195" spans="3:10" x14ac:dyDescent="0.25">
      <c r="I195" s="73"/>
      <c r="J195" s="73"/>
    </row>
  </sheetData>
  <dataConsolidate/>
  <mergeCells count="26">
    <mergeCell ref="G128:G129"/>
    <mergeCell ref="H128:H129"/>
    <mergeCell ref="A173:H179"/>
    <mergeCell ref="A189:H189"/>
    <mergeCell ref="A128:A129"/>
    <mergeCell ref="B128:B129"/>
    <mergeCell ref="C128:C129"/>
    <mergeCell ref="D128:D129"/>
    <mergeCell ref="E128:E129"/>
    <mergeCell ref="F128:F129"/>
    <mergeCell ref="G9:G10"/>
    <mergeCell ref="H9:H10"/>
    <mergeCell ref="A79:A80"/>
    <mergeCell ref="B79:B80"/>
    <mergeCell ref="C79:C80"/>
    <mergeCell ref="D79:D80"/>
    <mergeCell ref="E79:E80"/>
    <mergeCell ref="F79:F80"/>
    <mergeCell ref="G79:G80"/>
    <mergeCell ref="H79:H80"/>
    <mergeCell ref="A9:A10"/>
    <mergeCell ref="B9:B10"/>
    <mergeCell ref="C9:C10"/>
    <mergeCell ref="D9:D10"/>
    <mergeCell ref="E9:E10"/>
    <mergeCell ref="F9:F10"/>
  </mergeCells>
  <pageMargins left="0.25" right="0.25" top="0.75" bottom="0.75" header="0.3" footer="0.3"/>
  <pageSetup paperSize="9" scale="44" fitToHeight="0" orientation="portrait" horizontalDpi="4294967295" verticalDpi="4294967295" r:id="rId1"/>
  <headerFooter alignWithMargins="0">
    <oddHeader>&amp;LFachhochschule Südwestfalen
- Der Kanzler -&amp;RIserlohn, 01.12.2023
SG 2.1</oddHeader>
    <oddFooter>&amp;R&amp;A</oddFooter>
  </headerFooter>
  <rowBreaks count="2" manualBreakCount="2">
    <brk id="75" max="8" man="1"/>
    <brk id="12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R141"/>
  <sheetViews>
    <sheetView zoomScaleNormal="100" workbookViewId="0">
      <pane ySplit="8" topLeftCell="A9" activePane="bottomLeft" state="frozen"/>
      <selection pane="bottomLeft" activeCell="A117" sqref="A117"/>
    </sheetView>
  </sheetViews>
  <sheetFormatPr baseColWidth="10" defaultColWidth="11.44140625" defaultRowHeight="13.8" x14ac:dyDescent="0.25"/>
  <cols>
    <col min="1" max="1" width="71.5546875" style="373" customWidth="1"/>
    <col min="2" max="2" width="4.5546875" style="373" customWidth="1"/>
    <col min="3" max="3" width="12.5546875" style="523" customWidth="1"/>
    <col min="4" max="4" width="15.33203125" style="373" customWidth="1"/>
    <col min="5" max="5" width="15" style="373" customWidth="1"/>
    <col min="6" max="6" width="17" style="373" customWidth="1"/>
    <col min="7" max="7" width="6.5546875" style="373" hidden="1" customWidth="1"/>
    <col min="8" max="16384" width="11.44140625" style="373"/>
  </cols>
  <sheetData>
    <row r="2" spans="1:8" s="795" customFormat="1" x14ac:dyDescent="0.25">
      <c r="A2" s="1413" t="s">
        <v>269</v>
      </c>
      <c r="B2" s="1413"/>
      <c r="C2" s="943"/>
      <c r="D2" s="522"/>
      <c r="E2" s="522"/>
      <c r="F2" s="522"/>
      <c r="G2" s="522"/>
    </row>
    <row r="3" spans="1:8" s="795" customFormat="1" x14ac:dyDescent="0.25">
      <c r="A3" s="1413" t="s">
        <v>505</v>
      </c>
      <c r="B3" s="307"/>
      <c r="C3" s="523"/>
      <c r="D3" s="522"/>
      <c r="E3" s="522"/>
      <c r="F3" s="522"/>
      <c r="G3" s="522"/>
    </row>
    <row r="4" spans="1:8" s="795" customFormat="1" x14ac:dyDescent="0.25">
      <c r="A4" s="307" t="s">
        <v>496</v>
      </c>
      <c r="B4" s="307"/>
      <c r="C4" s="523"/>
      <c r="D4" s="522"/>
      <c r="E4" s="522"/>
      <c r="F4" s="522"/>
      <c r="G4" s="522"/>
    </row>
    <row r="5" spans="1:8" s="795" customFormat="1" ht="14.4" thickBot="1" x14ac:dyDescent="0.3">
      <c r="A5" s="522"/>
      <c r="B5" s="522"/>
      <c r="C5" s="523"/>
      <c r="D5" s="522"/>
      <c r="E5" s="522"/>
      <c r="F5" s="522"/>
      <c r="G5" s="522"/>
    </row>
    <row r="6" spans="1:8" s="524" customFormat="1" ht="7.35" customHeight="1" x14ac:dyDescent="0.25">
      <c r="A6" s="1856" t="s">
        <v>2</v>
      </c>
      <c r="B6" s="1859"/>
      <c r="C6" s="1860" t="s">
        <v>270</v>
      </c>
      <c r="D6" s="1863" t="s">
        <v>271</v>
      </c>
      <c r="E6" s="1706" t="s">
        <v>272</v>
      </c>
      <c r="F6" s="1706" t="s">
        <v>273</v>
      </c>
    </row>
    <row r="7" spans="1:8" ht="27" customHeight="1" x14ac:dyDescent="0.25">
      <c r="A7" s="1857"/>
      <c r="B7" s="1855"/>
      <c r="C7" s="1861"/>
      <c r="D7" s="1864"/>
      <c r="E7" s="1866"/>
      <c r="F7" s="1855"/>
    </row>
    <row r="8" spans="1:8" ht="5.25" customHeight="1" thickBot="1" x14ac:dyDescent="0.3">
      <c r="A8" s="1858"/>
      <c r="B8" s="1707"/>
      <c r="C8" s="1862"/>
      <c r="D8" s="1865"/>
      <c r="E8" s="1718"/>
      <c r="F8" s="1707"/>
    </row>
    <row r="9" spans="1:8" ht="15" customHeight="1" x14ac:dyDescent="0.25">
      <c r="A9" s="525" t="s">
        <v>354</v>
      </c>
      <c r="B9" s="479" t="s">
        <v>40</v>
      </c>
      <c r="C9" s="1153">
        <v>6</v>
      </c>
      <c r="D9" s="1442">
        <v>11.1</v>
      </c>
      <c r="E9" s="1085">
        <v>10</v>
      </c>
      <c r="F9" s="1443">
        <v>2.8</v>
      </c>
      <c r="H9" s="1151"/>
    </row>
    <row r="10" spans="1:8" s="816" customFormat="1" ht="15" customHeight="1" x14ac:dyDescent="0.25">
      <c r="A10" s="525" t="s">
        <v>42</v>
      </c>
      <c r="B10" s="479" t="s">
        <v>40</v>
      </c>
      <c r="C10" s="952">
        <v>6</v>
      </c>
      <c r="D10" s="965">
        <v>13.4</v>
      </c>
      <c r="E10" s="966">
        <v>14</v>
      </c>
      <c r="F10" s="1154">
        <v>2.6</v>
      </c>
      <c r="G10" s="968"/>
      <c r="H10" s="1113"/>
    </row>
    <row r="11" spans="1:8" s="816" customFormat="1" ht="15" customHeight="1" x14ac:dyDescent="0.25">
      <c r="A11" s="969" t="s">
        <v>92</v>
      </c>
      <c r="B11" s="530" t="s">
        <v>40</v>
      </c>
      <c r="C11" s="970">
        <v>6</v>
      </c>
      <c r="D11" s="965">
        <v>8.6</v>
      </c>
      <c r="E11" s="972">
        <v>8</v>
      </c>
      <c r="F11" s="973">
        <v>2.2000000000000002</v>
      </c>
    </row>
    <row r="12" spans="1:8" s="816" customFormat="1" ht="15" customHeight="1" x14ac:dyDescent="0.25">
      <c r="A12" s="969" t="s">
        <v>150</v>
      </c>
      <c r="B12" s="530" t="s">
        <v>40</v>
      </c>
      <c r="C12" s="970">
        <v>6</v>
      </c>
      <c r="D12" s="966">
        <v>12</v>
      </c>
      <c r="E12" s="972">
        <v>12</v>
      </c>
      <c r="F12" s="973">
        <v>2.2999999999999998</v>
      </c>
      <c r="G12" s="527"/>
    </row>
    <row r="13" spans="1:8" s="816" customFormat="1" ht="15" customHeight="1" x14ac:dyDescent="0.25">
      <c r="A13" s="969" t="s">
        <v>201</v>
      </c>
      <c r="B13" s="530" t="s">
        <v>41</v>
      </c>
      <c r="C13" s="970">
        <v>3</v>
      </c>
      <c r="D13" s="971">
        <v>5.5</v>
      </c>
      <c r="E13" s="972">
        <v>5.5</v>
      </c>
      <c r="F13" s="973">
        <v>1.6</v>
      </c>
      <c r="G13" s="527"/>
    </row>
    <row r="14" spans="1:8" s="816" customFormat="1" ht="15" customHeight="1" x14ac:dyDescent="0.25">
      <c r="A14" s="969" t="s">
        <v>24</v>
      </c>
      <c r="B14" s="530" t="s">
        <v>40</v>
      </c>
      <c r="C14" s="970">
        <v>6</v>
      </c>
      <c r="D14" s="971">
        <v>10.5</v>
      </c>
      <c r="E14" s="972">
        <v>11</v>
      </c>
      <c r="F14" s="973">
        <v>2.8</v>
      </c>
      <c r="G14" s="527"/>
    </row>
    <row r="15" spans="1:8" s="816" customFormat="1" ht="15" customHeight="1" x14ac:dyDescent="0.25">
      <c r="A15" s="969" t="s">
        <v>95</v>
      </c>
      <c r="B15" s="530" t="s">
        <v>40</v>
      </c>
      <c r="C15" s="970">
        <v>6</v>
      </c>
      <c r="D15" s="971">
        <v>9.1</v>
      </c>
      <c r="E15" s="972">
        <v>9</v>
      </c>
      <c r="F15" s="973">
        <v>2.5</v>
      </c>
      <c r="G15" s="527"/>
    </row>
    <row r="16" spans="1:8" s="816" customFormat="1" ht="15" customHeight="1" x14ac:dyDescent="0.25">
      <c r="A16" s="969" t="s">
        <v>539</v>
      </c>
      <c r="B16" s="530" t="s">
        <v>40</v>
      </c>
      <c r="C16" s="970">
        <v>6</v>
      </c>
      <c r="D16" s="971"/>
      <c r="E16" s="972"/>
      <c r="F16" s="973"/>
      <c r="G16" s="527"/>
    </row>
    <row r="17" spans="1:7" s="816" customFormat="1" ht="15" customHeight="1" x14ac:dyDescent="0.25">
      <c r="A17" s="525" t="s">
        <v>160</v>
      </c>
      <c r="B17" s="530" t="s">
        <v>40</v>
      </c>
      <c r="C17" s="970">
        <v>9</v>
      </c>
      <c r="D17" s="971">
        <v>11</v>
      </c>
      <c r="E17" s="972">
        <v>10</v>
      </c>
      <c r="F17" s="973">
        <v>2</v>
      </c>
      <c r="G17" s="527"/>
    </row>
    <row r="18" spans="1:7" s="816" customFormat="1" ht="15" customHeight="1" x14ac:dyDescent="0.25">
      <c r="A18" s="479" t="s">
        <v>540</v>
      </c>
      <c r="B18" s="530" t="s">
        <v>41</v>
      </c>
      <c r="C18" s="970">
        <v>6</v>
      </c>
      <c r="D18" s="971"/>
      <c r="E18" s="972"/>
      <c r="F18" s="973"/>
      <c r="G18" s="527"/>
    </row>
    <row r="19" spans="1:7" s="816" customFormat="1" ht="15" customHeight="1" x14ac:dyDescent="0.25">
      <c r="A19" s="479" t="s">
        <v>192</v>
      </c>
      <c r="B19" s="530" t="s">
        <v>41</v>
      </c>
      <c r="C19" s="970">
        <v>6</v>
      </c>
      <c r="D19" s="971">
        <v>7</v>
      </c>
      <c r="E19" s="972">
        <v>7.5</v>
      </c>
      <c r="F19" s="973">
        <v>1.5</v>
      </c>
      <c r="G19" s="527"/>
    </row>
    <row r="20" spans="1:7" s="527" customFormat="1" ht="15" customHeight="1" x14ac:dyDescent="0.25">
      <c r="A20" s="480" t="s">
        <v>133</v>
      </c>
      <c r="B20" s="472" t="s">
        <v>40</v>
      </c>
      <c r="C20" s="814">
        <v>9</v>
      </c>
      <c r="D20" s="971">
        <v>10.5</v>
      </c>
      <c r="E20" s="972">
        <v>10</v>
      </c>
      <c r="F20" s="973">
        <v>2.4</v>
      </c>
    </row>
    <row r="21" spans="1:7" s="527" customFormat="1" ht="15" customHeight="1" x14ac:dyDescent="0.25">
      <c r="A21" s="521" t="s">
        <v>174</v>
      </c>
      <c r="B21" s="472" t="s">
        <v>41</v>
      </c>
      <c r="C21" s="814">
        <v>5</v>
      </c>
      <c r="D21" s="965">
        <v>7</v>
      </c>
      <c r="E21" s="966">
        <v>7</v>
      </c>
      <c r="F21" s="967">
        <v>1.7</v>
      </c>
    </row>
    <row r="22" spans="1:7" s="527" customFormat="1" ht="15" customHeight="1" x14ac:dyDescent="0.25">
      <c r="A22" s="480" t="s">
        <v>26</v>
      </c>
      <c r="B22" s="472" t="s">
        <v>40</v>
      </c>
      <c r="C22" s="814">
        <v>9</v>
      </c>
      <c r="D22" s="965">
        <v>11.4</v>
      </c>
      <c r="E22" s="966">
        <v>10</v>
      </c>
      <c r="F22" s="967">
        <v>2.2999999999999998</v>
      </c>
    </row>
    <row r="23" spans="1:7" s="527" customFormat="1" ht="15" customHeight="1" x14ac:dyDescent="0.25">
      <c r="A23" s="480" t="s">
        <v>26</v>
      </c>
      <c r="B23" s="472" t="s">
        <v>41</v>
      </c>
      <c r="C23" s="814">
        <v>6</v>
      </c>
      <c r="D23" s="965">
        <v>9.1999999999999993</v>
      </c>
      <c r="E23" s="966">
        <v>8</v>
      </c>
      <c r="F23" s="967">
        <v>2.2999999999999998</v>
      </c>
    </row>
    <row r="24" spans="1:7" s="527" customFormat="1" ht="15" customHeight="1" x14ac:dyDescent="0.25">
      <c r="A24" s="480" t="s">
        <v>32</v>
      </c>
      <c r="B24" s="472" t="s">
        <v>40</v>
      </c>
      <c r="C24" s="814">
        <v>9</v>
      </c>
      <c r="D24" s="965">
        <v>13.5</v>
      </c>
      <c r="E24" s="966">
        <v>13</v>
      </c>
      <c r="F24" s="967">
        <v>2.2999999999999998</v>
      </c>
    </row>
    <row r="25" spans="1:7" ht="15" customHeight="1" x14ac:dyDescent="0.25">
      <c r="A25" s="474" t="s">
        <v>5</v>
      </c>
      <c r="B25" s="475"/>
      <c r="C25" s="948"/>
      <c r="D25" s="974"/>
      <c r="E25" s="975"/>
      <c r="F25" s="976"/>
    </row>
    <row r="26" spans="1:7" s="527" customFormat="1" ht="15" customHeight="1" x14ac:dyDescent="0.25">
      <c r="A26" s="621" t="s">
        <v>541</v>
      </c>
      <c r="B26" s="472" t="s">
        <v>40</v>
      </c>
      <c r="C26" s="814">
        <v>7</v>
      </c>
      <c r="D26" s="965"/>
      <c r="E26" s="966"/>
      <c r="F26" s="967"/>
    </row>
    <row r="27" spans="1:7" s="527" customFormat="1" ht="15" customHeight="1" x14ac:dyDescent="0.25">
      <c r="A27" s="56" t="s">
        <v>361</v>
      </c>
      <c r="B27" s="472" t="s">
        <v>41</v>
      </c>
      <c r="C27" s="814">
        <v>3</v>
      </c>
      <c r="D27" s="965">
        <v>4</v>
      </c>
      <c r="E27" s="966">
        <v>4</v>
      </c>
      <c r="F27" s="967">
        <v>1.4</v>
      </c>
    </row>
    <row r="28" spans="1:7" s="527" customFormat="1" ht="15" customHeight="1" x14ac:dyDescent="0.25">
      <c r="A28" s="480" t="s">
        <v>182</v>
      </c>
      <c r="B28" s="472" t="s">
        <v>40</v>
      </c>
      <c r="C28" s="814">
        <v>7</v>
      </c>
      <c r="D28" s="965">
        <v>9.3000000000000007</v>
      </c>
      <c r="E28" s="966">
        <v>8</v>
      </c>
      <c r="F28" s="967">
        <v>2.5</v>
      </c>
    </row>
    <row r="29" spans="1:7" s="527" customFormat="1" ht="15" customHeight="1" x14ac:dyDescent="0.25">
      <c r="A29" s="480" t="s">
        <v>542</v>
      </c>
      <c r="B29" s="472" t="s">
        <v>40</v>
      </c>
      <c r="C29" s="814">
        <v>7</v>
      </c>
      <c r="D29" s="965"/>
      <c r="E29" s="966"/>
      <c r="F29" s="967"/>
    </row>
    <row r="30" spans="1:7" s="527" customFormat="1" ht="15" customHeight="1" x14ac:dyDescent="0.25">
      <c r="A30" s="1414" t="s">
        <v>134</v>
      </c>
      <c r="B30" s="521" t="s">
        <v>40</v>
      </c>
      <c r="C30" s="961">
        <v>7</v>
      </c>
      <c r="D30" s="965">
        <v>12.6</v>
      </c>
      <c r="E30" s="966">
        <v>12</v>
      </c>
      <c r="F30" s="967">
        <v>2.2000000000000002</v>
      </c>
    </row>
    <row r="31" spans="1:7" s="527" customFormat="1" ht="15" customHeight="1" x14ac:dyDescent="0.25">
      <c r="A31" s="480" t="s">
        <v>198</v>
      </c>
      <c r="B31" s="521" t="s">
        <v>41</v>
      </c>
      <c r="C31" s="961">
        <v>3</v>
      </c>
      <c r="D31" s="965">
        <v>4</v>
      </c>
      <c r="E31" s="966">
        <v>4</v>
      </c>
      <c r="F31" s="967">
        <v>1.4</v>
      </c>
    </row>
    <row r="32" spans="1:7" s="527" customFormat="1" ht="15" customHeight="1" x14ac:dyDescent="0.25">
      <c r="A32" s="480" t="s">
        <v>411</v>
      </c>
      <c r="B32" s="521" t="s">
        <v>40</v>
      </c>
      <c r="C32" s="961">
        <v>7</v>
      </c>
      <c r="D32" s="965"/>
      <c r="E32" s="966"/>
      <c r="F32" s="967"/>
    </row>
    <row r="33" spans="1:6" s="527" customFormat="1" ht="15" customHeight="1" x14ac:dyDescent="0.25">
      <c r="A33" s="480" t="s">
        <v>141</v>
      </c>
      <c r="B33" s="472" t="s">
        <v>40</v>
      </c>
      <c r="C33" s="961">
        <v>7</v>
      </c>
      <c r="D33" s="965">
        <v>13.6</v>
      </c>
      <c r="E33" s="966">
        <v>14</v>
      </c>
      <c r="F33" s="967">
        <v>1.9</v>
      </c>
    </row>
    <row r="34" spans="1:6" s="527" customFormat="1" ht="15" customHeight="1" x14ac:dyDescent="0.25">
      <c r="A34" s="480" t="s">
        <v>122</v>
      </c>
      <c r="B34" s="472" t="s">
        <v>40</v>
      </c>
      <c r="C34" s="814">
        <v>7</v>
      </c>
      <c r="D34" s="965">
        <v>10</v>
      </c>
      <c r="E34" s="966">
        <v>10</v>
      </c>
      <c r="F34" s="967">
        <v>2.2000000000000002</v>
      </c>
    </row>
    <row r="35" spans="1:6" s="527" customFormat="1" ht="15" customHeight="1" x14ac:dyDescent="0.25">
      <c r="A35" s="480" t="s">
        <v>123</v>
      </c>
      <c r="B35" s="472" t="s">
        <v>40</v>
      </c>
      <c r="C35" s="814">
        <v>7</v>
      </c>
      <c r="D35" s="965">
        <v>11.9</v>
      </c>
      <c r="E35" s="966">
        <v>11</v>
      </c>
      <c r="F35" s="977">
        <v>2.2999999999999998</v>
      </c>
    </row>
    <row r="36" spans="1:6" s="527" customFormat="1" ht="15" customHeight="1" x14ac:dyDescent="0.25">
      <c r="A36" s="480" t="s">
        <v>25</v>
      </c>
      <c r="B36" s="472" t="s">
        <v>41</v>
      </c>
      <c r="C36" s="814">
        <v>3</v>
      </c>
      <c r="D36" s="965">
        <v>6.6</v>
      </c>
      <c r="E36" s="966">
        <v>8</v>
      </c>
      <c r="F36" s="977">
        <v>1.6</v>
      </c>
    </row>
    <row r="37" spans="1:6" s="527" customFormat="1" ht="15" customHeight="1" x14ac:dyDescent="0.25">
      <c r="A37" s="480" t="s">
        <v>121</v>
      </c>
      <c r="B37" s="472" t="s">
        <v>40</v>
      </c>
      <c r="C37" s="814">
        <v>9</v>
      </c>
      <c r="D37" s="965">
        <v>11.7</v>
      </c>
      <c r="E37" s="966">
        <v>12</v>
      </c>
      <c r="F37" s="967">
        <v>2.2999999999999998</v>
      </c>
    </row>
    <row r="38" spans="1:6" s="527" customFormat="1" ht="15" customHeight="1" x14ac:dyDescent="0.25">
      <c r="A38" s="480" t="s">
        <v>31</v>
      </c>
      <c r="B38" s="472" t="s">
        <v>40</v>
      </c>
      <c r="C38" s="814">
        <v>9</v>
      </c>
      <c r="D38" s="965">
        <v>15.2</v>
      </c>
      <c r="E38" s="966">
        <v>10</v>
      </c>
      <c r="F38" s="967">
        <v>2.2000000000000002</v>
      </c>
    </row>
    <row r="39" spans="1:6" s="527" customFormat="1" ht="15" customHeight="1" x14ac:dyDescent="0.25">
      <c r="A39" s="480" t="s">
        <v>179</v>
      </c>
      <c r="B39" s="472" t="s">
        <v>41</v>
      </c>
      <c r="C39" s="814">
        <v>5</v>
      </c>
      <c r="D39" s="965">
        <v>15</v>
      </c>
      <c r="E39" s="966">
        <v>16</v>
      </c>
      <c r="F39" s="967">
        <v>2.5</v>
      </c>
    </row>
    <row r="40" spans="1:6" s="527" customFormat="1" ht="15" customHeight="1" x14ac:dyDescent="0.25">
      <c r="A40" s="480" t="s">
        <v>180</v>
      </c>
      <c r="B40" s="472" t="s">
        <v>41</v>
      </c>
      <c r="C40" s="814">
        <v>6</v>
      </c>
      <c r="D40" s="965">
        <v>16</v>
      </c>
      <c r="E40" s="966">
        <v>16</v>
      </c>
      <c r="F40" s="967">
        <v>2.6</v>
      </c>
    </row>
    <row r="41" spans="1:6" s="527" customFormat="1" ht="15" customHeight="1" x14ac:dyDescent="0.25">
      <c r="A41" s="480" t="s">
        <v>189</v>
      </c>
      <c r="B41" s="472" t="s">
        <v>41</v>
      </c>
      <c r="C41" s="814">
        <v>5</v>
      </c>
      <c r="D41" s="965">
        <v>8.1</v>
      </c>
      <c r="E41" s="966">
        <v>8</v>
      </c>
      <c r="F41" s="967">
        <v>2.1</v>
      </c>
    </row>
    <row r="42" spans="1:6" s="527" customFormat="1" ht="15" customHeight="1" x14ac:dyDescent="0.25">
      <c r="A42" s="480" t="s">
        <v>412</v>
      </c>
      <c r="B42" s="472" t="s">
        <v>41</v>
      </c>
      <c r="C42" s="814">
        <v>6</v>
      </c>
      <c r="D42" s="965"/>
      <c r="E42" s="966"/>
      <c r="F42" s="967"/>
    </row>
    <row r="43" spans="1:6" s="527" customFormat="1" ht="15" customHeight="1" x14ac:dyDescent="0.25">
      <c r="A43" s="480" t="s">
        <v>106</v>
      </c>
      <c r="B43" s="472" t="s">
        <v>40</v>
      </c>
      <c r="C43" s="814">
        <v>9</v>
      </c>
      <c r="D43" s="965">
        <v>14</v>
      </c>
      <c r="E43" s="966">
        <v>14</v>
      </c>
      <c r="F43" s="977">
        <v>2.4</v>
      </c>
    </row>
    <row r="44" spans="1:6" s="527" customFormat="1" ht="15" customHeight="1" x14ac:dyDescent="0.25">
      <c r="A44" s="480" t="s">
        <v>129</v>
      </c>
      <c r="B44" s="472" t="s">
        <v>40</v>
      </c>
      <c r="C44" s="814">
        <v>9</v>
      </c>
      <c r="D44" s="965">
        <v>10.4</v>
      </c>
      <c r="E44" s="966">
        <v>10</v>
      </c>
      <c r="F44" s="977">
        <v>2.4</v>
      </c>
    </row>
    <row r="45" spans="1:6" s="527" customFormat="1" ht="15" customHeight="1" x14ac:dyDescent="0.25">
      <c r="A45" s="531" t="s">
        <v>143</v>
      </c>
      <c r="B45" s="532" t="s">
        <v>41</v>
      </c>
      <c r="C45" s="978">
        <v>5</v>
      </c>
      <c r="D45" s="979">
        <v>7</v>
      </c>
      <c r="E45" s="980">
        <v>7</v>
      </c>
      <c r="F45" s="981">
        <v>1.9</v>
      </c>
    </row>
    <row r="46" spans="1:6" s="527" customFormat="1" ht="30" customHeight="1" x14ac:dyDescent="0.25">
      <c r="A46" s="1084" t="s">
        <v>194</v>
      </c>
      <c r="B46" s="472" t="s">
        <v>41</v>
      </c>
      <c r="C46" s="814">
        <v>5</v>
      </c>
      <c r="D46" s="979">
        <v>6.3</v>
      </c>
      <c r="E46" s="980">
        <v>7</v>
      </c>
      <c r="F46" s="981">
        <v>1.6</v>
      </c>
    </row>
    <row r="47" spans="1:6" s="527" customFormat="1" ht="15" customHeight="1" x14ac:dyDescent="0.25">
      <c r="A47" s="56" t="s">
        <v>46</v>
      </c>
      <c r="B47" s="577" t="s">
        <v>41</v>
      </c>
      <c r="C47" s="1116">
        <v>5</v>
      </c>
      <c r="D47" s="1109">
        <v>12</v>
      </c>
      <c r="E47" s="1110">
        <v>12</v>
      </c>
      <c r="F47" s="1111">
        <v>1.7</v>
      </c>
    </row>
    <row r="48" spans="1:6" s="527" customFormat="1" ht="15" customHeight="1" x14ac:dyDescent="0.25">
      <c r="A48" s="529" t="s">
        <v>183</v>
      </c>
      <c r="B48" s="577" t="s">
        <v>40</v>
      </c>
      <c r="C48" s="1116">
        <v>9</v>
      </c>
      <c r="D48" s="1109">
        <v>10</v>
      </c>
      <c r="E48" s="1110">
        <v>10</v>
      </c>
      <c r="F48" s="1111">
        <v>2.2000000000000002</v>
      </c>
    </row>
    <row r="49" spans="1:6" s="527" customFormat="1" ht="15" customHeight="1" x14ac:dyDescent="0.25">
      <c r="A49" s="480" t="s">
        <v>543</v>
      </c>
      <c r="B49" s="1087" t="s">
        <v>40</v>
      </c>
      <c r="C49" s="1108">
        <v>9</v>
      </c>
      <c r="D49" s="1109"/>
      <c r="E49" s="1110"/>
      <c r="F49" s="1111"/>
    </row>
    <row r="50" spans="1:6" ht="15" customHeight="1" thickBot="1" x14ac:dyDescent="0.3">
      <c r="A50" s="481" t="s">
        <v>7</v>
      </c>
      <c r="B50" s="482"/>
      <c r="C50" s="982"/>
      <c r="D50" s="1444"/>
      <c r="E50" s="1086"/>
      <c r="F50" s="1445"/>
    </row>
    <row r="51" spans="1:6" ht="15" customHeight="1" x14ac:dyDescent="0.25">
      <c r="A51" s="985"/>
      <c r="B51" s="985"/>
      <c r="C51" s="912"/>
      <c r="D51" s="985"/>
      <c r="E51" s="985"/>
      <c r="F51" s="986"/>
    </row>
    <row r="52" spans="1:6" ht="15" customHeight="1" x14ac:dyDescent="0.25">
      <c r="A52" s="1867" t="s">
        <v>212</v>
      </c>
      <c r="B52" s="1867"/>
      <c r="C52" s="1867"/>
      <c r="D52" s="1867"/>
      <c r="E52" s="1867"/>
      <c r="F52" s="1867"/>
    </row>
    <row r="53" spans="1:6" ht="15" customHeight="1" x14ac:dyDescent="0.25">
      <c r="A53" s="1417"/>
      <c r="B53" s="1417"/>
      <c r="C53" s="1417"/>
      <c r="D53" s="1417"/>
      <c r="E53" s="1417"/>
      <c r="F53" s="1417"/>
    </row>
    <row r="54" spans="1:6" ht="15" customHeight="1" x14ac:dyDescent="0.25">
      <c r="A54" s="1413" t="s">
        <v>269</v>
      </c>
      <c r="B54" s="1417"/>
      <c r="C54" s="1417"/>
      <c r="D54" s="1417"/>
      <c r="E54" s="1417"/>
      <c r="F54" s="1417"/>
    </row>
    <row r="55" spans="1:6" ht="15" customHeight="1" x14ac:dyDescent="0.25">
      <c r="A55" s="1413" t="s">
        <v>544</v>
      </c>
      <c r="B55" s="1417"/>
      <c r="C55" s="1417"/>
      <c r="D55" s="1417"/>
      <c r="E55" s="1417"/>
      <c r="F55" s="1417"/>
    </row>
    <row r="56" spans="1:6" ht="15" customHeight="1" thickBot="1" x14ac:dyDescent="0.3">
      <c r="A56" s="985"/>
      <c r="B56" s="985"/>
      <c r="C56" s="912"/>
      <c r="D56" s="985"/>
      <c r="E56" s="985"/>
      <c r="F56" s="986"/>
    </row>
    <row r="57" spans="1:6" s="527" customFormat="1" ht="15" customHeight="1" x14ac:dyDescent="0.25">
      <c r="A57" s="1856" t="s">
        <v>2</v>
      </c>
      <c r="B57" s="1859"/>
      <c r="C57" s="1860" t="s">
        <v>270</v>
      </c>
      <c r="D57" s="1863" t="s">
        <v>271</v>
      </c>
      <c r="E57" s="1706" t="s">
        <v>272</v>
      </c>
      <c r="F57" s="1706" t="s">
        <v>273</v>
      </c>
    </row>
    <row r="58" spans="1:6" s="527" customFormat="1" ht="15" customHeight="1" x14ac:dyDescent="0.25">
      <c r="A58" s="1857"/>
      <c r="B58" s="1855"/>
      <c r="C58" s="1861"/>
      <c r="D58" s="1864"/>
      <c r="E58" s="1866"/>
      <c r="F58" s="1855"/>
    </row>
    <row r="59" spans="1:6" s="527" customFormat="1" ht="6.75" customHeight="1" thickBot="1" x14ac:dyDescent="0.3">
      <c r="A59" s="1858"/>
      <c r="B59" s="1707"/>
      <c r="C59" s="1862"/>
      <c r="D59" s="1865"/>
      <c r="E59" s="1718"/>
      <c r="F59" s="1707"/>
    </row>
    <row r="60" spans="1:6" s="527" customFormat="1" ht="15" customHeight="1" x14ac:dyDescent="0.25">
      <c r="A60" s="1414" t="s">
        <v>200</v>
      </c>
      <c r="B60" s="341" t="s">
        <v>41</v>
      </c>
      <c r="C60" s="552">
        <v>5</v>
      </c>
      <c r="D60" s="1446">
        <v>7</v>
      </c>
      <c r="E60" s="1153">
        <v>7</v>
      </c>
      <c r="F60" s="1447">
        <v>1.6</v>
      </c>
    </row>
    <row r="61" spans="1:6" s="527" customFormat="1" ht="15" customHeight="1" x14ac:dyDescent="0.25">
      <c r="A61" s="396" t="s">
        <v>6</v>
      </c>
      <c r="B61" s="333" t="s">
        <v>40</v>
      </c>
      <c r="C61" s="552">
        <v>6</v>
      </c>
      <c r="D61" s="971">
        <v>10.5</v>
      </c>
      <c r="E61" s="972">
        <v>11</v>
      </c>
      <c r="F61" s="972">
        <v>1.9</v>
      </c>
    </row>
    <row r="62" spans="1:6" s="527" customFormat="1" ht="15" customHeight="1" x14ac:dyDescent="0.25">
      <c r="A62" s="1414" t="s">
        <v>413</v>
      </c>
      <c r="B62" s="521" t="s">
        <v>41</v>
      </c>
      <c r="C62" s="961">
        <v>3</v>
      </c>
      <c r="D62" s="965"/>
      <c r="E62" s="966"/>
      <c r="F62" s="977"/>
    </row>
    <row r="63" spans="1:6" s="527" customFormat="1" ht="15" customHeight="1" x14ac:dyDescent="0.25">
      <c r="A63" s="1414" t="s">
        <v>414</v>
      </c>
      <c r="B63" s="521" t="s">
        <v>41</v>
      </c>
      <c r="C63" s="961">
        <v>4</v>
      </c>
      <c r="D63" s="965"/>
      <c r="E63" s="966"/>
      <c r="F63" s="977"/>
    </row>
    <row r="64" spans="1:6" s="527" customFormat="1" ht="15" customHeight="1" x14ac:dyDescent="0.25">
      <c r="A64" s="1414" t="s">
        <v>154</v>
      </c>
      <c r="B64" s="521" t="s">
        <v>40</v>
      </c>
      <c r="C64" s="961">
        <v>6</v>
      </c>
      <c r="D64" s="965">
        <v>11</v>
      </c>
      <c r="E64" s="966">
        <v>12</v>
      </c>
      <c r="F64" s="977">
        <v>2.2000000000000002</v>
      </c>
    </row>
    <row r="65" spans="1:8" s="527" customFormat="1" ht="15" customHeight="1" x14ac:dyDescent="0.25">
      <c r="A65" s="1414" t="s">
        <v>140</v>
      </c>
      <c r="B65" s="521" t="s">
        <v>40</v>
      </c>
      <c r="C65" s="961">
        <v>6</v>
      </c>
      <c r="D65" s="965">
        <v>13.6</v>
      </c>
      <c r="E65" s="966">
        <v>13</v>
      </c>
      <c r="F65" s="967">
        <v>2.2999999999999998</v>
      </c>
    </row>
    <row r="66" spans="1:8" s="527" customFormat="1" ht="15" customHeight="1" x14ac:dyDescent="0.25">
      <c r="A66" s="480" t="s">
        <v>4</v>
      </c>
      <c r="B66" s="472" t="s">
        <v>40</v>
      </c>
      <c r="C66" s="814">
        <v>6</v>
      </c>
      <c r="D66" s="965">
        <v>11.1</v>
      </c>
      <c r="E66" s="966">
        <v>10</v>
      </c>
      <c r="F66" s="967">
        <v>2</v>
      </c>
    </row>
    <row r="67" spans="1:8" s="527" customFormat="1" ht="15" customHeight="1" x14ac:dyDescent="0.25">
      <c r="A67" s="480" t="s">
        <v>197</v>
      </c>
      <c r="B67" s="472" t="s">
        <v>41</v>
      </c>
      <c r="C67" s="814">
        <v>4</v>
      </c>
      <c r="D67" s="965">
        <v>5.3</v>
      </c>
      <c r="E67" s="966">
        <v>5</v>
      </c>
      <c r="F67" s="967">
        <v>1.9</v>
      </c>
    </row>
    <row r="68" spans="1:8" s="527" customFormat="1" ht="15" customHeight="1" x14ac:dyDescent="0.25">
      <c r="A68" s="480" t="s">
        <v>33</v>
      </c>
      <c r="B68" s="472" t="s">
        <v>40</v>
      </c>
      <c r="C68" s="814">
        <v>6</v>
      </c>
      <c r="D68" s="965">
        <v>13</v>
      </c>
      <c r="E68" s="966">
        <v>12</v>
      </c>
      <c r="F68" s="967">
        <v>2.2999999999999998</v>
      </c>
    </row>
    <row r="69" spans="1:8" s="527" customFormat="1" ht="15" customHeight="1" x14ac:dyDescent="0.25">
      <c r="A69" s="480" t="s">
        <v>33</v>
      </c>
      <c r="B69" s="472" t="s">
        <v>41</v>
      </c>
      <c r="C69" s="814">
        <v>4</v>
      </c>
      <c r="D69" s="965">
        <v>14.5</v>
      </c>
      <c r="E69" s="1112">
        <v>14.5</v>
      </c>
      <c r="F69" s="1112">
        <v>2</v>
      </c>
      <c r="H69" s="1113"/>
    </row>
    <row r="70" spans="1:8" s="527" customFormat="1" ht="15" customHeight="1" x14ac:dyDescent="0.25">
      <c r="A70" s="480" t="s">
        <v>545</v>
      </c>
      <c r="B70" s="472" t="s">
        <v>40</v>
      </c>
      <c r="C70" s="814">
        <v>6</v>
      </c>
      <c r="D70" s="965"/>
      <c r="E70" s="966"/>
      <c r="F70" s="967"/>
    </row>
    <row r="71" spans="1:8" s="527" customFormat="1" ht="15" customHeight="1" x14ac:dyDescent="0.25">
      <c r="A71" s="480" t="s">
        <v>25</v>
      </c>
      <c r="B71" s="472" t="s">
        <v>40</v>
      </c>
      <c r="C71" s="814">
        <v>6</v>
      </c>
      <c r="D71" s="965">
        <v>8.3000000000000007</v>
      </c>
      <c r="E71" s="966">
        <v>8</v>
      </c>
      <c r="F71" s="967">
        <v>2.1</v>
      </c>
    </row>
    <row r="72" spans="1:8" s="527" customFormat="1" ht="15" customHeight="1" x14ac:dyDescent="0.25">
      <c r="A72" s="480" t="s">
        <v>98</v>
      </c>
      <c r="B72" s="472" t="s">
        <v>40</v>
      </c>
      <c r="C72" s="814">
        <v>6</v>
      </c>
      <c r="D72" s="965">
        <v>13.5</v>
      </c>
      <c r="E72" s="966">
        <v>12</v>
      </c>
      <c r="F72" s="967">
        <v>2.2999999999999998</v>
      </c>
    </row>
    <row r="73" spans="1:8" s="527" customFormat="1" ht="15" customHeight="1" x14ac:dyDescent="0.25">
      <c r="A73" s="480" t="s">
        <v>203</v>
      </c>
      <c r="B73" s="472" t="s">
        <v>40</v>
      </c>
      <c r="C73" s="814">
        <v>7</v>
      </c>
      <c r="D73" s="965">
        <v>8</v>
      </c>
      <c r="E73" s="966">
        <v>8</v>
      </c>
      <c r="F73" s="967">
        <v>1.9</v>
      </c>
    </row>
    <row r="74" spans="1:8" s="527" customFormat="1" ht="15" customHeight="1" x14ac:dyDescent="0.25">
      <c r="A74" s="472" t="s">
        <v>26</v>
      </c>
      <c r="B74" s="472" t="s">
        <v>41</v>
      </c>
      <c r="C74" s="814">
        <v>6</v>
      </c>
      <c r="D74" s="965">
        <v>7.8</v>
      </c>
      <c r="E74" s="966">
        <v>8</v>
      </c>
      <c r="F74" s="967">
        <v>1.9</v>
      </c>
    </row>
    <row r="75" spans="1:8" s="527" customFormat="1" ht="30" customHeight="1" x14ac:dyDescent="0.25">
      <c r="A75" s="1084" t="s">
        <v>194</v>
      </c>
      <c r="B75" s="472" t="s">
        <v>41</v>
      </c>
      <c r="C75" s="814">
        <v>5</v>
      </c>
      <c r="D75" s="965">
        <v>7</v>
      </c>
      <c r="E75" s="966">
        <v>7</v>
      </c>
      <c r="F75" s="967">
        <v>1.8</v>
      </c>
    </row>
    <row r="76" spans="1:8" s="527" customFormat="1" ht="15" customHeight="1" x14ac:dyDescent="0.25">
      <c r="A76" s="56" t="s">
        <v>46</v>
      </c>
      <c r="B76" s="577" t="s">
        <v>41</v>
      </c>
      <c r="C76" s="1116">
        <v>5</v>
      </c>
      <c r="D76" s="965">
        <v>11</v>
      </c>
      <c r="E76" s="966">
        <v>11</v>
      </c>
      <c r="F76" s="967">
        <v>2</v>
      </c>
    </row>
    <row r="77" spans="1:8" s="527" customFormat="1" ht="15" customHeight="1" x14ac:dyDescent="0.25">
      <c r="A77" s="480" t="s">
        <v>207</v>
      </c>
      <c r="B77" s="472" t="s">
        <v>40</v>
      </c>
      <c r="C77" s="814">
        <v>7</v>
      </c>
      <c r="D77" s="965">
        <v>7.1</v>
      </c>
      <c r="E77" s="966">
        <v>7</v>
      </c>
      <c r="F77" s="967">
        <v>2.2999999999999998</v>
      </c>
    </row>
    <row r="78" spans="1:8" s="527" customFormat="1" ht="15" customHeight="1" x14ac:dyDescent="0.25">
      <c r="A78" s="480" t="s">
        <v>206</v>
      </c>
      <c r="B78" s="472" t="s">
        <v>40</v>
      </c>
      <c r="C78" s="814">
        <v>7</v>
      </c>
      <c r="D78" s="965">
        <v>7.3</v>
      </c>
      <c r="E78" s="966">
        <v>6</v>
      </c>
      <c r="F78" s="967">
        <v>2.2000000000000002</v>
      </c>
    </row>
    <row r="79" spans="1:8" s="527" customFormat="1" ht="15" customHeight="1" x14ac:dyDescent="0.25">
      <c r="A79" s="480" t="s">
        <v>415</v>
      </c>
      <c r="B79" s="472" t="s">
        <v>40</v>
      </c>
      <c r="C79" s="814">
        <v>6</v>
      </c>
      <c r="D79" s="965"/>
      <c r="E79" s="966"/>
      <c r="F79" s="967"/>
    </row>
    <row r="80" spans="1:8" s="527" customFormat="1" ht="15" customHeight="1" x14ac:dyDescent="0.25">
      <c r="A80" s="480" t="s">
        <v>546</v>
      </c>
      <c r="B80" s="472" t="s">
        <v>40</v>
      </c>
      <c r="C80" s="814">
        <v>6</v>
      </c>
      <c r="D80" s="965"/>
      <c r="E80" s="966"/>
      <c r="F80" s="967"/>
    </row>
    <row r="81" spans="1:10" s="527" customFormat="1" ht="15" customHeight="1" x14ac:dyDescent="0.25">
      <c r="A81" s="480" t="s">
        <v>118</v>
      </c>
      <c r="B81" s="472" t="s">
        <v>40</v>
      </c>
      <c r="C81" s="814">
        <v>6</v>
      </c>
      <c r="D81" s="965">
        <v>10.6</v>
      </c>
      <c r="E81" s="966">
        <v>9</v>
      </c>
      <c r="F81" s="967">
        <v>2.5</v>
      </c>
    </row>
    <row r="82" spans="1:10" s="527" customFormat="1" ht="15" customHeight="1" x14ac:dyDescent="0.25">
      <c r="A82" s="480" t="s">
        <v>209</v>
      </c>
      <c r="B82" s="472" t="s">
        <v>40</v>
      </c>
      <c r="C82" s="814">
        <v>6</v>
      </c>
      <c r="D82" s="965">
        <v>11</v>
      </c>
      <c r="E82" s="966">
        <v>12</v>
      </c>
      <c r="F82" s="967">
        <v>2.7</v>
      </c>
    </row>
    <row r="83" spans="1:10" s="527" customFormat="1" ht="15" customHeight="1" x14ac:dyDescent="0.25">
      <c r="A83" s="480" t="s">
        <v>155</v>
      </c>
      <c r="B83" s="472" t="s">
        <v>40</v>
      </c>
      <c r="C83" s="814">
        <v>6</v>
      </c>
      <c r="D83" s="965">
        <v>9.4</v>
      </c>
      <c r="E83" s="966">
        <v>8</v>
      </c>
      <c r="F83" s="967">
        <v>2.2000000000000002</v>
      </c>
    </row>
    <row r="84" spans="1:10" s="527" customFormat="1" ht="15" customHeight="1" x14ac:dyDescent="0.25">
      <c r="A84" s="480" t="s">
        <v>130</v>
      </c>
      <c r="B84" s="472" t="s">
        <v>40</v>
      </c>
      <c r="C84" s="814">
        <v>6</v>
      </c>
      <c r="D84" s="965">
        <v>10.8</v>
      </c>
      <c r="E84" s="966">
        <v>10</v>
      </c>
      <c r="F84" s="967">
        <v>2.4</v>
      </c>
    </row>
    <row r="85" spans="1:10" s="527" customFormat="1" ht="15" customHeight="1" x14ac:dyDescent="0.25">
      <c r="A85" s="474" t="s">
        <v>35</v>
      </c>
      <c r="B85" s="475"/>
      <c r="C85" s="948"/>
      <c r="D85" s="987"/>
      <c r="E85" s="975"/>
      <c r="F85" s="526"/>
    </row>
    <row r="86" spans="1:10" s="527" customFormat="1" ht="15" customHeight="1" x14ac:dyDescent="0.25">
      <c r="A86" s="480" t="s">
        <v>28</v>
      </c>
      <c r="B86" s="472" t="s">
        <v>40</v>
      </c>
      <c r="C86" s="814">
        <v>6</v>
      </c>
      <c r="D86" s="965">
        <v>10</v>
      </c>
      <c r="E86" s="966">
        <v>8</v>
      </c>
      <c r="F86" s="967">
        <v>2.5</v>
      </c>
    </row>
    <row r="87" spans="1:10" s="527" customFormat="1" ht="15" customHeight="1" x14ac:dyDescent="0.25">
      <c r="A87" s="480" t="s">
        <v>28</v>
      </c>
      <c r="B87" s="472" t="s">
        <v>41</v>
      </c>
      <c r="C87" s="814">
        <v>4</v>
      </c>
      <c r="D87" s="965">
        <v>6.1</v>
      </c>
      <c r="E87" s="966">
        <v>5.5</v>
      </c>
      <c r="F87" s="967">
        <v>1.9</v>
      </c>
    </row>
    <row r="88" spans="1:10" s="527" customFormat="1" ht="15" customHeight="1" x14ac:dyDescent="0.25">
      <c r="A88" s="480" t="s">
        <v>94</v>
      </c>
      <c r="B88" s="472" t="s">
        <v>40</v>
      </c>
      <c r="C88" s="814">
        <v>7</v>
      </c>
      <c r="D88" s="965">
        <v>8.4</v>
      </c>
      <c r="E88" s="966">
        <v>10</v>
      </c>
      <c r="F88" s="967">
        <v>2.2000000000000002</v>
      </c>
    </row>
    <row r="89" spans="1:10" s="527" customFormat="1" ht="15" customHeight="1" x14ac:dyDescent="0.25">
      <c r="A89" s="1414" t="s">
        <v>107</v>
      </c>
      <c r="B89" s="472" t="s">
        <v>40</v>
      </c>
      <c r="C89" s="814">
        <v>7</v>
      </c>
      <c r="D89" s="965">
        <v>9.1</v>
      </c>
      <c r="E89" s="966">
        <v>8</v>
      </c>
      <c r="F89" s="967">
        <v>2</v>
      </c>
    </row>
    <row r="90" spans="1:10" s="527" customFormat="1" ht="15" customHeight="1" x14ac:dyDescent="0.25">
      <c r="A90" s="1414" t="s">
        <v>352</v>
      </c>
      <c r="B90" s="472" t="s">
        <v>41</v>
      </c>
      <c r="C90" s="814">
        <v>3</v>
      </c>
      <c r="D90" s="965">
        <v>4.3</v>
      </c>
      <c r="E90" s="966">
        <v>5</v>
      </c>
      <c r="F90" s="967">
        <v>1.8</v>
      </c>
    </row>
    <row r="91" spans="1:10" s="527" customFormat="1" ht="15" customHeight="1" x14ac:dyDescent="0.25">
      <c r="A91" s="1414" t="s">
        <v>547</v>
      </c>
      <c r="B91" s="472" t="s">
        <v>41</v>
      </c>
      <c r="C91" s="814"/>
      <c r="D91" s="965"/>
      <c r="E91" s="966"/>
      <c r="F91" s="967"/>
    </row>
    <row r="92" spans="1:10" s="527" customFormat="1" ht="15" customHeight="1" x14ac:dyDescent="0.25">
      <c r="A92" s="1414" t="s">
        <v>6</v>
      </c>
      <c r="B92" s="521" t="s">
        <v>40</v>
      </c>
      <c r="C92" s="961">
        <v>7</v>
      </c>
      <c r="D92" s="965">
        <v>9.3000000000000007</v>
      </c>
      <c r="E92" s="966">
        <v>8</v>
      </c>
      <c r="F92" s="967">
        <v>2</v>
      </c>
    </row>
    <row r="93" spans="1:10" s="527" customFormat="1" ht="15" customHeight="1" x14ac:dyDescent="0.25">
      <c r="A93" s="1414" t="s">
        <v>149</v>
      </c>
      <c r="B93" s="521" t="s">
        <v>40</v>
      </c>
      <c r="C93" s="961">
        <v>7</v>
      </c>
      <c r="D93" s="965">
        <v>9.1</v>
      </c>
      <c r="E93" s="966">
        <v>8</v>
      </c>
      <c r="F93" s="967">
        <v>2.1</v>
      </c>
      <c r="J93" s="988"/>
    </row>
    <row r="94" spans="1:10" s="527" customFormat="1" ht="15" customHeight="1" x14ac:dyDescent="0.25">
      <c r="A94" s="1414" t="s">
        <v>153</v>
      </c>
      <c r="B94" s="521" t="s">
        <v>41</v>
      </c>
      <c r="C94" s="961">
        <v>3</v>
      </c>
      <c r="D94" s="965">
        <v>6.9</v>
      </c>
      <c r="E94" s="966">
        <v>6</v>
      </c>
      <c r="F94" s="967">
        <v>2.1</v>
      </c>
      <c r="G94" s="527">
        <v>33.333333333333336</v>
      </c>
      <c r="J94" s="988"/>
    </row>
    <row r="95" spans="1:10" s="527" customFormat="1" ht="15" customHeight="1" x14ac:dyDescent="0.25">
      <c r="A95" s="1414" t="s">
        <v>4</v>
      </c>
      <c r="B95" s="521" t="s">
        <v>40</v>
      </c>
      <c r="C95" s="961">
        <v>7</v>
      </c>
      <c r="D95" s="965">
        <v>9.5</v>
      </c>
      <c r="E95" s="966">
        <v>10</v>
      </c>
      <c r="F95" s="967">
        <v>2.2999999999999998</v>
      </c>
      <c r="G95" s="527">
        <v>33.333333333333336</v>
      </c>
      <c r="J95" s="988"/>
    </row>
    <row r="96" spans="1:10" s="527" customFormat="1" ht="15" customHeight="1" x14ac:dyDescent="0.25">
      <c r="A96" s="1414" t="s">
        <v>131</v>
      </c>
      <c r="B96" s="521" t="s">
        <v>41</v>
      </c>
      <c r="C96" s="961">
        <v>3</v>
      </c>
      <c r="D96" s="965">
        <v>5.9</v>
      </c>
      <c r="E96" s="966">
        <v>6</v>
      </c>
      <c r="F96" s="967">
        <v>1.9</v>
      </c>
    </row>
    <row r="97" spans="1:6" s="527" customFormat="1" ht="15" customHeight="1" x14ac:dyDescent="0.25">
      <c r="A97" s="1414" t="s">
        <v>416</v>
      </c>
      <c r="B97" s="521" t="s">
        <v>40</v>
      </c>
      <c r="C97" s="961">
        <v>7</v>
      </c>
      <c r="D97" s="965"/>
      <c r="E97" s="966"/>
      <c r="F97" s="967"/>
    </row>
    <row r="98" spans="1:6" s="527" customFormat="1" ht="15" customHeight="1" x14ac:dyDescent="0.25">
      <c r="A98" s="1414" t="s">
        <v>25</v>
      </c>
      <c r="B98" s="521" t="s">
        <v>40</v>
      </c>
      <c r="C98" s="961">
        <v>7</v>
      </c>
      <c r="D98" s="965">
        <v>3.6</v>
      </c>
      <c r="E98" s="966">
        <v>2</v>
      </c>
      <c r="F98" s="967">
        <v>1.7</v>
      </c>
    </row>
    <row r="99" spans="1:6" ht="15" customHeight="1" x14ac:dyDescent="0.25">
      <c r="A99" s="1414" t="s">
        <v>142</v>
      </c>
      <c r="B99" s="521" t="s">
        <v>40</v>
      </c>
      <c r="C99" s="961">
        <v>9</v>
      </c>
      <c r="D99" s="965">
        <v>10.199999999999999</v>
      </c>
      <c r="E99" s="966">
        <v>10</v>
      </c>
      <c r="F99" s="967">
        <v>2</v>
      </c>
    </row>
    <row r="100" spans="1:6" ht="15" customHeight="1" x14ac:dyDescent="0.25">
      <c r="A100" s="1414" t="s">
        <v>205</v>
      </c>
      <c r="B100" s="578" t="s">
        <v>41</v>
      </c>
      <c r="C100" s="989">
        <v>6</v>
      </c>
      <c r="D100" s="990">
        <v>8</v>
      </c>
      <c r="E100" s="991">
        <v>8</v>
      </c>
      <c r="F100" s="992">
        <v>1.4</v>
      </c>
    </row>
    <row r="101" spans="1:6" ht="15" customHeight="1" x14ac:dyDescent="0.25">
      <c r="A101" s="480" t="s">
        <v>171</v>
      </c>
      <c r="B101" s="578" t="s">
        <v>40</v>
      </c>
      <c r="C101" s="989">
        <v>9</v>
      </c>
      <c r="D101" s="990">
        <v>10.1</v>
      </c>
      <c r="E101" s="991">
        <v>10</v>
      </c>
      <c r="F101" s="992">
        <v>2.2000000000000002</v>
      </c>
    </row>
    <row r="102" spans="1:6" ht="29.25" customHeight="1" x14ac:dyDescent="0.25">
      <c r="A102" s="582" t="s">
        <v>156</v>
      </c>
      <c r="B102" s="578" t="s">
        <v>41</v>
      </c>
      <c r="C102" s="989">
        <v>4</v>
      </c>
      <c r="D102" s="990">
        <v>4</v>
      </c>
      <c r="E102" s="991">
        <v>4</v>
      </c>
      <c r="F102" s="992">
        <v>1.7</v>
      </c>
    </row>
    <row r="103" spans="1:6" s="527" customFormat="1" ht="29.25" customHeight="1" x14ac:dyDescent="0.25">
      <c r="A103" s="582" t="s">
        <v>157</v>
      </c>
      <c r="B103" s="578" t="s">
        <v>41</v>
      </c>
      <c r="C103" s="989">
        <v>5</v>
      </c>
      <c r="D103" s="990">
        <v>6</v>
      </c>
      <c r="E103" s="991">
        <v>6</v>
      </c>
      <c r="F103" s="992">
        <v>1.7</v>
      </c>
    </row>
    <row r="104" spans="1:6" ht="15" customHeight="1" thickBot="1" x14ac:dyDescent="0.3">
      <c r="A104" s="481" t="s">
        <v>36</v>
      </c>
      <c r="B104" s="482"/>
      <c r="C104" s="982"/>
      <c r="D104" s="983"/>
      <c r="E104" s="482"/>
      <c r="F104" s="984"/>
    </row>
    <row r="111" spans="1:6" s="527" customFormat="1" x14ac:dyDescent="0.25">
      <c r="A111" s="373"/>
      <c r="B111" s="373"/>
      <c r="C111" s="523"/>
      <c r="D111" s="373"/>
      <c r="E111" s="373"/>
      <c r="F111" s="373"/>
    </row>
    <row r="113" spans="1:252" x14ac:dyDescent="0.25">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7"/>
      <c r="AY113" s="527"/>
      <c r="AZ113" s="527"/>
      <c r="BA113" s="527"/>
      <c r="BB113" s="527"/>
      <c r="BC113" s="527"/>
      <c r="BD113" s="527"/>
      <c r="BE113" s="527"/>
      <c r="BF113" s="527"/>
      <c r="BG113" s="527"/>
      <c r="BH113" s="527"/>
      <c r="BI113" s="527"/>
      <c r="BJ113" s="527"/>
      <c r="BK113" s="527"/>
      <c r="BL113" s="527"/>
      <c r="BM113" s="527"/>
      <c r="BN113" s="527"/>
      <c r="BO113" s="527"/>
      <c r="BP113" s="527"/>
      <c r="BQ113" s="527"/>
      <c r="BR113" s="527"/>
      <c r="BS113" s="527"/>
      <c r="BT113" s="527"/>
      <c r="BU113" s="527"/>
      <c r="BV113" s="527"/>
      <c r="BW113" s="527"/>
      <c r="BX113" s="527"/>
      <c r="BY113" s="527"/>
      <c r="BZ113" s="527"/>
      <c r="CA113" s="527"/>
      <c r="CB113" s="527"/>
      <c r="CC113" s="527"/>
      <c r="CD113" s="527"/>
      <c r="CE113" s="527"/>
      <c r="CF113" s="527"/>
      <c r="CG113" s="527"/>
      <c r="CH113" s="527"/>
      <c r="CI113" s="527"/>
      <c r="CJ113" s="527"/>
      <c r="CK113" s="527"/>
      <c r="CL113" s="527"/>
      <c r="CM113" s="527"/>
      <c r="CN113" s="527"/>
      <c r="CO113" s="527"/>
      <c r="CP113" s="527"/>
      <c r="CQ113" s="527"/>
      <c r="CR113" s="527"/>
      <c r="CS113" s="527"/>
      <c r="CT113" s="527"/>
      <c r="CU113" s="527"/>
      <c r="CV113" s="527"/>
      <c r="CW113" s="527"/>
      <c r="CX113" s="527"/>
      <c r="CY113" s="527"/>
      <c r="CZ113" s="527"/>
      <c r="DA113" s="527"/>
      <c r="DB113" s="527"/>
      <c r="DC113" s="527"/>
      <c r="DD113" s="527"/>
      <c r="DE113" s="527"/>
      <c r="DF113" s="527"/>
      <c r="DG113" s="527"/>
      <c r="DH113" s="527"/>
      <c r="DI113" s="527"/>
      <c r="DJ113" s="527"/>
      <c r="DK113" s="527"/>
      <c r="DL113" s="527"/>
      <c r="DM113" s="527"/>
      <c r="DN113" s="527"/>
      <c r="DO113" s="527"/>
      <c r="DP113" s="527"/>
      <c r="DQ113" s="527"/>
      <c r="DR113" s="527"/>
      <c r="DS113" s="527"/>
      <c r="DT113" s="527"/>
      <c r="DU113" s="527"/>
      <c r="DV113" s="527"/>
      <c r="DW113" s="527"/>
      <c r="DX113" s="527"/>
      <c r="DY113" s="527"/>
      <c r="DZ113" s="527"/>
      <c r="EA113" s="527"/>
      <c r="EB113" s="527"/>
      <c r="EC113" s="527"/>
      <c r="ED113" s="527"/>
      <c r="EE113" s="527"/>
      <c r="EF113" s="527"/>
      <c r="EG113" s="527"/>
      <c r="EH113" s="527"/>
      <c r="EI113" s="527"/>
      <c r="EJ113" s="527"/>
      <c r="EK113" s="527"/>
      <c r="EL113" s="527"/>
      <c r="EM113" s="527"/>
      <c r="EN113" s="527"/>
      <c r="EO113" s="527"/>
      <c r="EP113" s="527"/>
      <c r="EQ113" s="527"/>
      <c r="ER113" s="527"/>
      <c r="ES113" s="527"/>
      <c r="ET113" s="527"/>
      <c r="EU113" s="527"/>
      <c r="EV113" s="527"/>
      <c r="EW113" s="527"/>
      <c r="EX113" s="527"/>
      <c r="EY113" s="527"/>
      <c r="EZ113" s="527"/>
      <c r="FA113" s="527"/>
      <c r="FB113" s="527"/>
      <c r="FC113" s="527"/>
      <c r="FD113" s="527"/>
      <c r="FE113" s="527"/>
      <c r="FF113" s="527"/>
      <c r="FG113" s="527"/>
      <c r="FH113" s="527"/>
      <c r="FI113" s="527"/>
      <c r="FJ113" s="527"/>
      <c r="FK113" s="527"/>
      <c r="FL113" s="527"/>
      <c r="FM113" s="527"/>
      <c r="FN113" s="527"/>
      <c r="FO113" s="527"/>
      <c r="FP113" s="527"/>
      <c r="FQ113" s="527"/>
      <c r="FR113" s="527"/>
      <c r="FS113" s="527"/>
      <c r="FT113" s="527"/>
      <c r="FU113" s="527"/>
      <c r="FV113" s="527"/>
      <c r="FW113" s="527"/>
      <c r="FX113" s="527"/>
      <c r="FY113" s="527"/>
      <c r="FZ113" s="527"/>
      <c r="GA113" s="527"/>
      <c r="GB113" s="527"/>
      <c r="GC113" s="527"/>
      <c r="GD113" s="527"/>
      <c r="GE113" s="527"/>
      <c r="GF113" s="527"/>
      <c r="GG113" s="527"/>
      <c r="GH113" s="527"/>
      <c r="GI113" s="527"/>
      <c r="GJ113" s="527"/>
      <c r="GK113" s="527"/>
      <c r="GL113" s="527"/>
      <c r="GM113" s="527"/>
      <c r="GN113" s="527"/>
      <c r="GO113" s="527"/>
      <c r="GP113" s="527"/>
      <c r="GQ113" s="527"/>
      <c r="GR113" s="527"/>
      <c r="GS113" s="527"/>
      <c r="GT113" s="527"/>
      <c r="GU113" s="527"/>
      <c r="GV113" s="527"/>
      <c r="GW113" s="527"/>
      <c r="GX113" s="527"/>
      <c r="GY113" s="527"/>
      <c r="GZ113" s="527"/>
      <c r="HA113" s="527"/>
      <c r="HB113" s="527"/>
      <c r="HC113" s="527"/>
      <c r="HD113" s="527"/>
      <c r="HE113" s="527"/>
      <c r="HF113" s="527"/>
      <c r="HG113" s="527"/>
      <c r="HH113" s="527"/>
      <c r="HI113" s="527"/>
      <c r="HJ113" s="527"/>
      <c r="HK113" s="527"/>
      <c r="HL113" s="527"/>
      <c r="HM113" s="527"/>
      <c r="HN113" s="527"/>
      <c r="HO113" s="527"/>
      <c r="HP113" s="527"/>
      <c r="HQ113" s="527"/>
      <c r="HR113" s="527"/>
      <c r="HS113" s="527"/>
      <c r="HT113" s="527"/>
      <c r="HU113" s="527"/>
      <c r="HV113" s="527"/>
      <c r="HW113" s="527"/>
      <c r="HX113" s="527"/>
      <c r="HY113" s="527"/>
      <c r="HZ113" s="527"/>
      <c r="IA113" s="527"/>
      <c r="IB113" s="527"/>
      <c r="IC113" s="527"/>
      <c r="ID113" s="527"/>
      <c r="IE113" s="527"/>
      <c r="IF113" s="527"/>
      <c r="IG113" s="527"/>
      <c r="IH113" s="527"/>
      <c r="II113" s="527"/>
      <c r="IJ113" s="527"/>
      <c r="IK113" s="527"/>
      <c r="IL113" s="527"/>
      <c r="IM113" s="527"/>
      <c r="IN113" s="527"/>
      <c r="IO113" s="527"/>
      <c r="IP113" s="527"/>
      <c r="IQ113" s="527"/>
      <c r="IR113" s="527"/>
    </row>
    <row r="116" spans="1:252" x14ac:dyDescent="0.25">
      <c r="A116" s="373" t="s">
        <v>274</v>
      </c>
    </row>
    <row r="117" spans="1:252" s="527" customFormat="1" x14ac:dyDescent="0.25">
      <c r="A117" s="527" t="s">
        <v>275</v>
      </c>
      <c r="C117" s="797"/>
    </row>
    <row r="119" spans="1:252" x14ac:dyDescent="0.25">
      <c r="A119" s="373" t="s">
        <v>37</v>
      </c>
    </row>
    <row r="130" spans="1:9" x14ac:dyDescent="0.25">
      <c r="G130" s="804"/>
      <c r="H130" s="804"/>
      <c r="I130" s="804"/>
    </row>
    <row r="131" spans="1:9" x14ac:dyDescent="0.25">
      <c r="A131" s="804"/>
      <c r="B131" s="804"/>
      <c r="C131" s="528"/>
      <c r="D131" s="804"/>
      <c r="E131" s="804"/>
      <c r="F131" s="804"/>
      <c r="G131" s="804"/>
      <c r="H131" s="804"/>
      <c r="I131" s="804"/>
    </row>
    <row r="132" spans="1:9" x14ac:dyDescent="0.25">
      <c r="A132" s="804"/>
      <c r="B132" s="804"/>
      <c r="C132" s="528"/>
      <c r="D132" s="804"/>
      <c r="E132" s="804"/>
      <c r="F132" s="804"/>
      <c r="G132" s="804"/>
      <c r="H132" s="804"/>
      <c r="I132" s="804"/>
    </row>
    <row r="133" spans="1:9" x14ac:dyDescent="0.25">
      <c r="A133" s="804"/>
      <c r="B133" s="804"/>
      <c r="C133" s="528"/>
      <c r="D133" s="804"/>
      <c r="E133" s="804"/>
      <c r="F133" s="804"/>
      <c r="G133" s="804"/>
      <c r="H133" s="804"/>
      <c r="I133" s="804"/>
    </row>
    <row r="134" spans="1:9" x14ac:dyDescent="0.25">
      <c r="A134" s="804"/>
      <c r="B134" s="804"/>
      <c r="C134" s="528"/>
      <c r="D134" s="804"/>
      <c r="E134" s="804"/>
      <c r="F134" s="804"/>
      <c r="G134" s="804"/>
      <c r="H134" s="804"/>
      <c r="I134" s="804"/>
    </row>
    <row r="135" spans="1:9" x14ac:dyDescent="0.25">
      <c r="A135" s="804"/>
      <c r="B135" s="804"/>
      <c r="C135" s="528"/>
      <c r="D135" s="804"/>
      <c r="E135" s="804"/>
      <c r="F135" s="804"/>
      <c r="G135" s="804"/>
      <c r="H135" s="804"/>
      <c r="I135" s="804"/>
    </row>
    <row r="136" spans="1:9" x14ac:dyDescent="0.25">
      <c r="A136" s="804"/>
      <c r="B136" s="804"/>
      <c r="C136" s="528"/>
      <c r="D136" s="804"/>
      <c r="E136" s="804"/>
      <c r="F136" s="804"/>
      <c r="G136" s="804"/>
      <c r="H136" s="804"/>
      <c r="I136" s="804"/>
    </row>
    <row r="137" spans="1:9" x14ac:dyDescent="0.25">
      <c r="A137" s="804"/>
      <c r="B137" s="804"/>
      <c r="C137" s="528"/>
      <c r="D137" s="804"/>
      <c r="E137" s="804"/>
      <c r="F137" s="804"/>
      <c r="G137" s="804"/>
      <c r="H137" s="804"/>
      <c r="I137" s="804"/>
    </row>
    <row r="138" spans="1:9" x14ac:dyDescent="0.25">
      <c r="A138" s="804"/>
      <c r="B138" s="804"/>
      <c r="C138" s="528"/>
      <c r="D138" s="804"/>
      <c r="E138" s="804"/>
      <c r="F138" s="804"/>
      <c r="G138" s="804"/>
      <c r="H138" s="804"/>
      <c r="I138" s="804"/>
    </row>
    <row r="139" spans="1:9" x14ac:dyDescent="0.25">
      <c r="A139" s="804"/>
      <c r="B139" s="804"/>
      <c r="C139" s="528"/>
      <c r="D139" s="804"/>
      <c r="E139" s="804"/>
      <c r="F139" s="804"/>
      <c r="G139" s="804"/>
      <c r="H139" s="804"/>
      <c r="I139" s="804"/>
    </row>
    <row r="140" spans="1:9" x14ac:dyDescent="0.25">
      <c r="A140" s="804"/>
      <c r="B140" s="804"/>
      <c r="C140" s="528"/>
      <c r="D140" s="804"/>
      <c r="E140" s="804"/>
      <c r="F140" s="804"/>
      <c r="G140" s="804"/>
      <c r="H140" s="804"/>
      <c r="I140" s="804"/>
    </row>
    <row r="141" spans="1:9" x14ac:dyDescent="0.25">
      <c r="A141" s="804"/>
      <c r="B141" s="804"/>
      <c r="C141" s="528"/>
      <c r="D141" s="804"/>
      <c r="E141" s="804"/>
      <c r="F141" s="804"/>
    </row>
  </sheetData>
  <mergeCells count="13">
    <mergeCell ref="A52:F52"/>
    <mergeCell ref="A57:A59"/>
    <mergeCell ref="B57:B59"/>
    <mergeCell ref="C57:C59"/>
    <mergeCell ref="D57:D59"/>
    <mergeCell ref="E57:E59"/>
    <mergeCell ref="F57:F59"/>
    <mergeCell ref="F6:F8"/>
    <mergeCell ref="A6:A8"/>
    <mergeCell ref="B6:B8"/>
    <mergeCell ref="C6:C8"/>
    <mergeCell ref="D6:D8"/>
    <mergeCell ref="E6:E8"/>
  </mergeCells>
  <pageMargins left="0.78740157499999996" right="0.78740157499999996" top="0.984251969" bottom="0.984251969" header="0.4921259845" footer="0.4921259845"/>
  <pageSetup paperSize="9" scale="55" orientation="portrait" r:id="rId1"/>
  <headerFooter alignWithMargins="0">
    <oddHeader>&amp;LFachhochschule Südwestfalen
- Der Kanzler -&amp;RIserlohn, 01.12.2023
SG 2.1</oddHeader>
    <oddFooter>&amp;R&amp;A</oddFooter>
  </headerFooter>
  <rowBreaks count="2" manualBreakCount="2">
    <brk id="53" max="5" man="1"/>
    <brk id="119"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zoomScaleNormal="100" workbookViewId="0">
      <selection activeCell="G11" sqref="G11"/>
    </sheetView>
  </sheetViews>
  <sheetFormatPr baseColWidth="10" defaultColWidth="10.88671875" defaultRowHeight="13.2" x14ac:dyDescent="0.25"/>
  <cols>
    <col min="1" max="1" width="16.44140625" style="711" customWidth="1"/>
    <col min="2" max="2" width="13" style="711" customWidth="1"/>
    <col min="3" max="4" width="10.88671875" style="711"/>
    <col min="5" max="5" width="14.88671875" style="711" customWidth="1"/>
    <col min="6" max="6" width="15.88671875" style="711" customWidth="1"/>
    <col min="7" max="16384" width="10.88671875" style="711"/>
  </cols>
  <sheetData>
    <row r="2" spans="1:9" x14ac:dyDescent="0.25">
      <c r="A2" s="993" t="s">
        <v>765</v>
      </c>
      <c r="B2" s="993"/>
      <c r="C2" s="993"/>
      <c r="D2" s="1644"/>
      <c r="E2" s="1644"/>
      <c r="F2" s="1644"/>
      <c r="G2" s="1644"/>
      <c r="H2" s="933"/>
      <c r="I2" s="933"/>
    </row>
    <row r="3" spans="1:9" x14ac:dyDescent="0.25">
      <c r="A3" s="993"/>
      <c r="B3" s="993"/>
      <c r="C3" s="993"/>
      <c r="D3" s="1644"/>
      <c r="E3" s="1644"/>
      <c r="F3" s="1644"/>
      <c r="G3" s="1644"/>
      <c r="H3" s="933"/>
      <c r="I3" s="933"/>
    </row>
    <row r="4" spans="1:9" ht="27" customHeight="1" x14ac:dyDescent="0.25">
      <c r="A4" s="1868" t="s">
        <v>766</v>
      </c>
      <c r="B4" s="1868"/>
      <c r="C4" s="1868"/>
      <c r="D4" s="1868"/>
      <c r="E4" s="1868"/>
    </row>
    <row r="5" spans="1:9" x14ac:dyDescent="0.25">
      <c r="A5" s="933"/>
      <c r="B5" s="933"/>
      <c r="C5" s="933"/>
      <c r="D5" s="933"/>
    </row>
    <row r="6" spans="1:9" x14ac:dyDescent="0.25">
      <c r="A6" s="1645" t="s">
        <v>767</v>
      </c>
      <c r="B6" s="1645" t="s">
        <v>18</v>
      </c>
      <c r="C6" s="1645" t="s">
        <v>19</v>
      </c>
      <c r="D6" s="1645" t="s">
        <v>14</v>
      </c>
    </row>
    <row r="7" spans="1:9" x14ac:dyDescent="0.25">
      <c r="A7" s="1646" t="s">
        <v>3</v>
      </c>
      <c r="B7" s="1647">
        <v>23</v>
      </c>
      <c r="C7" s="1647">
        <v>8</v>
      </c>
      <c r="D7" s="1647">
        <f t="shared" ref="D7:D20" si="0">SUM(B7:C7)</f>
        <v>31</v>
      </c>
    </row>
    <row r="8" spans="1:9" x14ac:dyDescent="0.25">
      <c r="A8" s="1646" t="s">
        <v>58</v>
      </c>
      <c r="B8" s="1647">
        <v>1</v>
      </c>
      <c r="C8" s="1647">
        <v>0</v>
      </c>
      <c r="D8" s="1647">
        <f t="shared" si="0"/>
        <v>1</v>
      </c>
    </row>
    <row r="9" spans="1:9" x14ac:dyDescent="0.25">
      <c r="A9" s="1646" t="s">
        <v>59</v>
      </c>
      <c r="B9" s="1647">
        <v>5</v>
      </c>
      <c r="C9" s="1647">
        <v>0</v>
      </c>
      <c r="D9" s="1647">
        <f t="shared" si="0"/>
        <v>5</v>
      </c>
    </row>
    <row r="10" spans="1:9" x14ac:dyDescent="0.25">
      <c r="A10" s="1646" t="s">
        <v>60</v>
      </c>
      <c r="B10" s="1647">
        <v>3</v>
      </c>
      <c r="C10" s="1647">
        <v>0</v>
      </c>
      <c r="D10" s="1647">
        <f t="shared" si="0"/>
        <v>3</v>
      </c>
    </row>
    <row r="11" spans="1:9" x14ac:dyDescent="0.25">
      <c r="A11" s="1646" t="s">
        <v>61</v>
      </c>
      <c r="B11" s="1647">
        <v>4</v>
      </c>
      <c r="C11" s="1647">
        <v>4</v>
      </c>
      <c r="D11" s="1647">
        <f t="shared" si="0"/>
        <v>8</v>
      </c>
    </row>
    <row r="12" spans="1:9" x14ac:dyDescent="0.25">
      <c r="A12" s="1646" t="s">
        <v>62</v>
      </c>
      <c r="B12" s="1647">
        <v>1</v>
      </c>
      <c r="C12" s="1647">
        <v>0</v>
      </c>
      <c r="D12" s="1647">
        <f t="shared" si="0"/>
        <v>1</v>
      </c>
    </row>
    <row r="13" spans="1:9" x14ac:dyDescent="0.25">
      <c r="A13" s="1646" t="s">
        <v>10</v>
      </c>
      <c r="B13" s="1647">
        <v>10</v>
      </c>
      <c r="C13" s="1647">
        <v>2</v>
      </c>
      <c r="D13" s="1647">
        <f t="shared" si="0"/>
        <v>12</v>
      </c>
    </row>
    <row r="14" spans="1:9" x14ac:dyDescent="0.25">
      <c r="A14" s="1646" t="s">
        <v>11</v>
      </c>
      <c r="B14" s="1647">
        <v>0</v>
      </c>
      <c r="C14" s="1647">
        <v>0</v>
      </c>
      <c r="D14" s="1647">
        <f t="shared" si="0"/>
        <v>0</v>
      </c>
    </row>
    <row r="15" spans="1:9" x14ac:dyDescent="0.25">
      <c r="A15" s="1646" t="s">
        <v>12</v>
      </c>
      <c r="B15" s="1647">
        <v>5</v>
      </c>
      <c r="C15" s="1647">
        <v>1</v>
      </c>
      <c r="D15" s="1647">
        <f t="shared" si="0"/>
        <v>6</v>
      </c>
    </row>
    <row r="16" spans="1:9" x14ac:dyDescent="0.25">
      <c r="A16" s="1646" t="s">
        <v>13</v>
      </c>
      <c r="B16" s="996">
        <v>0</v>
      </c>
      <c r="C16" s="996">
        <v>0</v>
      </c>
      <c r="D16" s="1647">
        <f t="shared" si="0"/>
        <v>0</v>
      </c>
    </row>
    <row r="17" spans="1:10" x14ac:dyDescent="0.25">
      <c r="A17" s="1646" t="s">
        <v>768</v>
      </c>
      <c r="B17" s="996">
        <v>5</v>
      </c>
      <c r="C17" s="996">
        <v>3</v>
      </c>
      <c r="D17" s="1647">
        <f t="shared" si="0"/>
        <v>8</v>
      </c>
    </row>
    <row r="18" spans="1:10" x14ac:dyDescent="0.25">
      <c r="A18" s="1646" t="s">
        <v>769</v>
      </c>
      <c r="B18" s="996">
        <v>0</v>
      </c>
      <c r="C18" s="996">
        <v>0</v>
      </c>
      <c r="D18" s="1647">
        <f t="shared" si="0"/>
        <v>0</v>
      </c>
    </row>
    <row r="19" spans="1:10" x14ac:dyDescent="0.25">
      <c r="A19" s="1646" t="s">
        <v>770</v>
      </c>
      <c r="B19" s="996">
        <v>3</v>
      </c>
      <c r="C19" s="996">
        <v>1</v>
      </c>
      <c r="D19" s="1647">
        <f t="shared" si="0"/>
        <v>4</v>
      </c>
    </row>
    <row r="20" spans="1:10" x14ac:dyDescent="0.25">
      <c r="A20" s="1646" t="s">
        <v>771</v>
      </c>
      <c r="B20" s="996">
        <v>31</v>
      </c>
      <c r="C20" s="996">
        <v>8</v>
      </c>
      <c r="D20" s="1647">
        <f t="shared" si="0"/>
        <v>39</v>
      </c>
      <c r="E20" s="741"/>
    </row>
    <row r="21" spans="1:10" x14ac:dyDescent="0.25">
      <c r="A21" s="1648" t="s">
        <v>20</v>
      </c>
      <c r="B21" s="997">
        <f>SUM(B7:B20)</f>
        <v>91</v>
      </c>
      <c r="C21" s="997">
        <f>SUM(C7:C20)</f>
        <v>27</v>
      </c>
      <c r="D21" s="997">
        <f>SUM(D7:D20)</f>
        <v>118</v>
      </c>
      <c r="E21" s="741"/>
    </row>
    <row r="22" spans="1:10" x14ac:dyDescent="0.25">
      <c r="A22" s="468"/>
      <c r="B22" s="468"/>
      <c r="C22" s="468"/>
      <c r="D22" s="933"/>
      <c r="E22" s="933"/>
      <c r="F22" s="741"/>
      <c r="G22" s="741"/>
      <c r="H22" s="741"/>
      <c r="I22" s="741"/>
      <c r="J22" s="741"/>
    </row>
    <row r="23" spans="1:10" ht="30" customHeight="1" x14ac:dyDescent="0.25">
      <c r="A23" s="1869" t="s">
        <v>772</v>
      </c>
      <c r="B23" s="1869"/>
      <c r="C23" s="1869"/>
      <c r="D23" s="1869"/>
      <c r="E23" s="933"/>
      <c r="F23" s="741"/>
      <c r="G23" s="741"/>
      <c r="H23" s="741"/>
      <c r="I23" s="741"/>
      <c r="J23" s="741"/>
    </row>
    <row r="24" spans="1:10" ht="12.75" customHeight="1" x14ac:dyDescent="0.25">
      <c r="A24" s="468"/>
      <c r="B24" s="468"/>
      <c r="C24" s="468"/>
      <c r="D24" s="994"/>
      <c r="E24" s="933"/>
      <c r="F24" s="741"/>
      <c r="G24" s="741"/>
      <c r="H24" s="741"/>
      <c r="I24" s="741"/>
      <c r="J24" s="741"/>
    </row>
    <row r="25" spans="1:10" x14ac:dyDescent="0.25">
      <c r="A25" s="1645" t="s">
        <v>767</v>
      </c>
      <c r="B25" s="1645" t="s">
        <v>18</v>
      </c>
      <c r="C25" s="1645" t="s">
        <v>19</v>
      </c>
      <c r="D25" s="1645" t="s">
        <v>14</v>
      </c>
      <c r="E25" s="933"/>
      <c r="F25" s="741"/>
      <c r="G25" s="741"/>
      <c r="H25" s="741"/>
      <c r="I25" s="741"/>
      <c r="J25" s="741"/>
    </row>
    <row r="26" spans="1:10" x14ac:dyDescent="0.25">
      <c r="A26" s="1646" t="s">
        <v>3</v>
      </c>
      <c r="B26" s="1647">
        <v>0</v>
      </c>
      <c r="C26" s="1647">
        <v>0</v>
      </c>
      <c r="D26" s="995">
        <f>SUM(B26:C26)</f>
        <v>0</v>
      </c>
      <c r="E26" s="933"/>
      <c r="F26" s="741"/>
      <c r="G26" s="741"/>
      <c r="H26" s="741"/>
      <c r="I26" s="741"/>
      <c r="J26" s="741"/>
    </row>
    <row r="27" spans="1:10" x14ac:dyDescent="0.25">
      <c r="A27" s="1646" t="s">
        <v>58</v>
      </c>
      <c r="B27" s="1647">
        <v>8</v>
      </c>
      <c r="C27" s="1647">
        <v>3</v>
      </c>
      <c r="D27" s="995">
        <f t="shared" ref="D27:D32" si="1">SUM(B27:C27)</f>
        <v>11</v>
      </c>
      <c r="E27" s="933"/>
      <c r="F27" s="741"/>
      <c r="G27" s="741"/>
      <c r="H27" s="741"/>
      <c r="I27" s="741"/>
      <c r="J27" s="741"/>
    </row>
    <row r="28" spans="1:10" x14ac:dyDescent="0.25">
      <c r="A28" s="1646" t="s">
        <v>59</v>
      </c>
      <c r="B28" s="1647">
        <v>0</v>
      </c>
      <c r="C28" s="1647">
        <v>0</v>
      </c>
      <c r="D28" s="995">
        <f t="shared" si="1"/>
        <v>0</v>
      </c>
      <c r="E28" s="933"/>
      <c r="F28" s="741"/>
      <c r="G28" s="741"/>
      <c r="H28" s="741"/>
      <c r="I28" s="741"/>
      <c r="J28" s="741"/>
    </row>
    <row r="29" spans="1:10" x14ac:dyDescent="0.25">
      <c r="A29" s="1646" t="s">
        <v>60</v>
      </c>
      <c r="B29" s="1647">
        <v>9</v>
      </c>
      <c r="C29" s="1647">
        <v>7</v>
      </c>
      <c r="D29" s="995">
        <f t="shared" si="1"/>
        <v>16</v>
      </c>
      <c r="E29" s="933"/>
      <c r="F29" s="741"/>
      <c r="G29" s="741"/>
      <c r="H29" s="741"/>
      <c r="I29" s="741"/>
      <c r="J29" s="741"/>
    </row>
    <row r="30" spans="1:10" x14ac:dyDescent="0.25">
      <c r="A30" s="1646" t="s">
        <v>61</v>
      </c>
      <c r="B30" s="1647">
        <v>0</v>
      </c>
      <c r="C30" s="1647">
        <v>0</v>
      </c>
      <c r="D30" s="995">
        <f t="shared" si="1"/>
        <v>0</v>
      </c>
      <c r="E30" s="933"/>
      <c r="F30" s="741"/>
      <c r="G30" s="741"/>
      <c r="H30" s="741"/>
      <c r="I30" s="741"/>
      <c r="J30" s="741"/>
    </row>
    <row r="31" spans="1:10" x14ac:dyDescent="0.25">
      <c r="A31" s="1646" t="s">
        <v>62</v>
      </c>
      <c r="B31" s="1647">
        <v>10</v>
      </c>
      <c r="C31" s="1647">
        <v>2</v>
      </c>
      <c r="D31" s="995">
        <f t="shared" si="1"/>
        <v>12</v>
      </c>
      <c r="E31" s="933"/>
      <c r="F31" s="741"/>
      <c r="G31" s="741"/>
      <c r="H31" s="741"/>
      <c r="I31" s="741"/>
      <c r="J31" s="741"/>
    </row>
    <row r="32" spans="1:10" x14ac:dyDescent="0.25">
      <c r="A32" s="1646" t="s">
        <v>773</v>
      </c>
      <c r="B32" s="1647">
        <v>6</v>
      </c>
      <c r="C32" s="1647">
        <v>3</v>
      </c>
      <c r="D32" s="995">
        <f t="shared" si="1"/>
        <v>9</v>
      </c>
      <c r="E32" s="933"/>
      <c r="F32" s="741"/>
      <c r="G32" s="741"/>
      <c r="H32" s="741"/>
      <c r="I32" s="741"/>
      <c r="J32" s="741"/>
    </row>
    <row r="33" spans="1:10" x14ac:dyDescent="0.25">
      <c r="A33" s="1648" t="s">
        <v>20</v>
      </c>
      <c r="B33" s="997">
        <f>SUM(B26:B32)</f>
        <v>33</v>
      </c>
      <c r="C33" s="997">
        <f>SUM(C26:C32)</f>
        <v>15</v>
      </c>
      <c r="D33" s="997">
        <f>SUM(B33:C33)</f>
        <v>48</v>
      </c>
      <c r="E33" s="933"/>
      <c r="F33" s="741"/>
      <c r="G33" s="741"/>
      <c r="H33" s="741"/>
      <c r="I33" s="741"/>
      <c r="J33" s="741"/>
    </row>
    <row r="34" spans="1:10" x14ac:dyDescent="0.25">
      <c r="A34" s="468"/>
      <c r="B34" s="468"/>
      <c r="C34" s="468"/>
      <c r="D34" s="933"/>
      <c r="E34" s="933"/>
      <c r="F34" s="741"/>
      <c r="G34" s="741"/>
      <c r="H34" s="741"/>
      <c r="I34" s="741"/>
      <c r="J34" s="741"/>
    </row>
    <row r="35" spans="1:10" x14ac:dyDescent="0.25">
      <c r="A35" s="468"/>
      <c r="B35" s="468"/>
      <c r="C35" s="468"/>
      <c r="D35" s="933"/>
      <c r="E35" s="933"/>
      <c r="F35" s="741"/>
      <c r="G35" s="741"/>
      <c r="H35" s="741"/>
      <c r="I35" s="741"/>
    </row>
    <row r="36" spans="1:10" x14ac:dyDescent="0.25">
      <c r="A36" s="468"/>
      <c r="B36" s="468"/>
      <c r="C36" s="468"/>
      <c r="D36" s="933"/>
      <c r="E36" s="933"/>
      <c r="F36" s="741"/>
      <c r="G36" s="741"/>
      <c r="H36" s="741"/>
      <c r="I36" s="741"/>
    </row>
    <row r="37" spans="1:10" x14ac:dyDescent="0.25">
      <c r="A37" s="468"/>
      <c r="B37" s="468"/>
      <c r="C37" s="468"/>
      <c r="D37" s="933"/>
      <c r="E37" s="933"/>
      <c r="F37" s="741"/>
      <c r="G37" s="741"/>
      <c r="H37" s="741"/>
      <c r="I37" s="741"/>
    </row>
    <row r="38" spans="1:10" x14ac:dyDescent="0.25">
      <c r="A38" s="933"/>
      <c r="B38" s="933"/>
      <c r="C38" s="933"/>
      <c r="D38" s="933"/>
      <c r="E38" s="933"/>
      <c r="F38" s="933"/>
      <c r="G38" s="933"/>
      <c r="H38" s="933"/>
      <c r="I38" s="933"/>
    </row>
    <row r="39" spans="1:10" x14ac:dyDescent="0.25">
      <c r="A39" s="1649" t="s">
        <v>774</v>
      </c>
      <c r="B39" s="933"/>
      <c r="C39" s="933"/>
      <c r="D39" s="933"/>
      <c r="E39" s="933"/>
      <c r="F39" s="933"/>
      <c r="G39" s="933"/>
      <c r="H39" s="933"/>
      <c r="I39" s="933"/>
    </row>
    <row r="40" spans="1:10" x14ac:dyDescent="0.25">
      <c r="A40" s="933"/>
      <c r="B40" s="468"/>
      <c r="C40" s="933"/>
      <c r="D40" s="933"/>
      <c r="E40" s="933"/>
    </row>
    <row r="41" spans="1:10" x14ac:dyDescent="0.25">
      <c r="A41" s="933"/>
      <c r="B41" s="933"/>
      <c r="C41" s="933"/>
      <c r="D41" s="1650"/>
      <c r="E41" s="933"/>
      <c r="F41" s="994" t="s">
        <v>775</v>
      </c>
      <c r="G41" s="994"/>
      <c r="H41" s="994"/>
      <c r="I41" s="933"/>
    </row>
    <row r="42" spans="1:10" x14ac:dyDescent="0.25">
      <c r="A42" s="994" t="s">
        <v>776</v>
      </c>
      <c r="B42" s="994"/>
      <c r="C42" s="933"/>
      <c r="D42" s="1650"/>
      <c r="E42" s="933"/>
      <c r="F42" s="994" t="s">
        <v>777</v>
      </c>
      <c r="G42" s="994"/>
      <c r="H42" s="994"/>
      <c r="I42" s="933"/>
    </row>
    <row r="43" spans="1:10" x14ac:dyDescent="0.25">
      <c r="A43" s="1651"/>
      <c r="B43" s="1652"/>
      <c r="C43" s="1652"/>
      <c r="D43" s="933"/>
      <c r="E43" s="933"/>
      <c r="F43" s="994"/>
      <c r="G43" s="994"/>
      <c r="H43" s="994"/>
      <c r="I43" s="933"/>
    </row>
    <row r="44" spans="1:10" x14ac:dyDescent="0.25">
      <c r="A44" s="1653" t="s">
        <v>767</v>
      </c>
      <c r="B44" s="1653" t="s">
        <v>18</v>
      </c>
      <c r="C44" s="1653" t="s">
        <v>19</v>
      </c>
      <c r="D44" s="1654" t="s">
        <v>14</v>
      </c>
      <c r="E44" s="933"/>
      <c r="F44" s="1653" t="s">
        <v>767</v>
      </c>
      <c r="G44" s="1653" t="s">
        <v>18</v>
      </c>
      <c r="H44" s="1653" t="s">
        <v>19</v>
      </c>
      <c r="I44" s="1654" t="s">
        <v>14</v>
      </c>
    </row>
    <row r="45" spans="1:10" x14ac:dyDescent="0.25">
      <c r="A45" s="999" t="s">
        <v>778</v>
      </c>
      <c r="B45" s="1647">
        <v>1</v>
      </c>
      <c r="C45" s="1647">
        <v>0</v>
      </c>
      <c r="D45" s="1647">
        <f>SUM(B45:C45)</f>
        <v>1</v>
      </c>
      <c r="E45" s="933"/>
      <c r="F45" s="999" t="s">
        <v>12</v>
      </c>
      <c r="G45" s="1647">
        <v>1</v>
      </c>
      <c r="H45" s="1647">
        <v>0</v>
      </c>
      <c r="I45" s="1647">
        <f>SUM(G45:H45)</f>
        <v>1</v>
      </c>
    </row>
    <row r="46" spans="1:10" x14ac:dyDescent="0.25">
      <c r="A46" s="999" t="s">
        <v>779</v>
      </c>
      <c r="B46" s="1647">
        <v>1</v>
      </c>
      <c r="C46" s="1647">
        <v>0</v>
      </c>
      <c r="D46" s="1647">
        <f t="shared" ref="D46" si="2">SUM(B46:C46)</f>
        <v>1</v>
      </c>
      <c r="E46" s="933"/>
      <c r="F46" s="999" t="s">
        <v>13</v>
      </c>
      <c r="G46" s="1647">
        <v>1</v>
      </c>
      <c r="H46" s="1647">
        <v>0</v>
      </c>
      <c r="I46" s="1647">
        <f t="shared" ref="I46:I47" si="3">SUM(G46:H46)</f>
        <v>1</v>
      </c>
    </row>
    <row r="47" spans="1:10" x14ac:dyDescent="0.25">
      <c r="A47" s="1655" t="s">
        <v>20</v>
      </c>
      <c r="B47" s="1656">
        <f>SUM(B45:B46)</f>
        <v>2</v>
      </c>
      <c r="C47" s="1656">
        <f>SUM(C45:C46)</f>
        <v>0</v>
      </c>
      <c r="D47" s="1656">
        <f>SUM(D45:D46)</f>
        <v>2</v>
      </c>
      <c r="E47" s="933"/>
      <c r="F47" s="999" t="s">
        <v>769</v>
      </c>
      <c r="G47" s="1647">
        <v>1</v>
      </c>
      <c r="H47" s="1647">
        <v>0</v>
      </c>
      <c r="I47" s="1647">
        <f t="shared" si="3"/>
        <v>1</v>
      </c>
    </row>
    <row r="48" spans="1:10" x14ac:dyDescent="0.25">
      <c r="A48" s="1651"/>
      <c r="B48" s="1652"/>
      <c r="C48" s="1652"/>
      <c r="D48" s="933"/>
      <c r="E48" s="933"/>
      <c r="F48" s="999" t="s">
        <v>770</v>
      </c>
      <c r="G48" s="1647">
        <v>1</v>
      </c>
      <c r="H48" s="1647">
        <v>0</v>
      </c>
      <c r="I48" s="1647">
        <f>SUM(G48:H48)</f>
        <v>1</v>
      </c>
    </row>
    <row r="49" spans="1:9" x14ac:dyDescent="0.25">
      <c r="A49" s="1651"/>
      <c r="B49" s="1652"/>
      <c r="C49" s="1652"/>
      <c r="D49" s="933"/>
      <c r="E49" s="933"/>
      <c r="F49" s="1655" t="s">
        <v>20</v>
      </c>
      <c r="G49" s="1656">
        <f>SUM(G45:G48)</f>
        <v>4</v>
      </c>
      <c r="H49" s="1656">
        <f>SUM(H45:H48)</f>
        <v>0</v>
      </c>
      <c r="I49" s="1656">
        <f>SUM(I45:I48)</f>
        <v>4</v>
      </c>
    </row>
    <row r="50" spans="1:9" x14ac:dyDescent="0.25">
      <c r="A50" s="994" t="s">
        <v>780</v>
      </c>
      <c r="B50" s="994"/>
      <c r="C50" s="933"/>
      <c r="D50" s="1650"/>
      <c r="E50" s="933"/>
      <c r="F50" s="1000"/>
      <c r="G50" s="933"/>
      <c r="H50" s="933"/>
      <c r="I50" s="933"/>
    </row>
    <row r="51" spans="1:9" x14ac:dyDescent="0.25">
      <c r="A51" s="994" t="s">
        <v>781</v>
      </c>
      <c r="B51" s="994"/>
      <c r="C51" s="933"/>
      <c r="D51" s="1650"/>
      <c r="E51" s="933"/>
      <c r="F51" s="933"/>
      <c r="G51" s="933"/>
      <c r="H51" s="933"/>
      <c r="I51" s="933"/>
    </row>
    <row r="52" spans="1:9" x14ac:dyDescent="0.25">
      <c r="A52" s="1651"/>
      <c r="B52" s="1652"/>
      <c r="C52" s="1652"/>
      <c r="D52" s="933"/>
      <c r="E52" s="933"/>
      <c r="F52" s="933"/>
      <c r="G52" s="933"/>
      <c r="H52" s="933"/>
      <c r="I52" s="933"/>
    </row>
    <row r="53" spans="1:9" x14ac:dyDescent="0.25">
      <c r="A53" s="1653" t="s">
        <v>767</v>
      </c>
      <c r="B53" s="1653" t="s">
        <v>18</v>
      </c>
      <c r="C53" s="1653" t="s">
        <v>19</v>
      </c>
      <c r="D53" s="1654" t="s">
        <v>14</v>
      </c>
      <c r="E53" s="933"/>
      <c r="F53" s="933"/>
      <c r="G53" s="933"/>
      <c r="H53" s="933"/>
      <c r="I53" s="933"/>
    </row>
    <row r="54" spans="1:9" x14ac:dyDescent="0.25">
      <c r="A54" s="999" t="s">
        <v>61</v>
      </c>
      <c r="B54" s="1647">
        <v>6</v>
      </c>
      <c r="C54" s="1647">
        <v>1</v>
      </c>
      <c r="D54" s="1647">
        <f t="shared" ref="D54:D56" si="4">SUM(B54:C54)</f>
        <v>7</v>
      </c>
      <c r="E54" s="933"/>
      <c r="F54" s="933"/>
      <c r="G54" s="933"/>
      <c r="H54" s="933"/>
      <c r="I54" s="933"/>
    </row>
    <row r="55" spans="1:9" x14ac:dyDescent="0.25">
      <c r="A55" s="999" t="s">
        <v>10</v>
      </c>
      <c r="B55" s="1647">
        <v>2</v>
      </c>
      <c r="C55" s="1647">
        <v>0</v>
      </c>
      <c r="D55" s="1647">
        <f t="shared" si="4"/>
        <v>2</v>
      </c>
      <c r="F55" s="933"/>
      <c r="G55" s="933"/>
      <c r="H55" s="933"/>
      <c r="I55" s="933"/>
    </row>
    <row r="56" spans="1:9" x14ac:dyDescent="0.25">
      <c r="A56" s="999" t="s">
        <v>13</v>
      </c>
      <c r="B56" s="1647">
        <v>1</v>
      </c>
      <c r="C56" s="1647">
        <v>0</v>
      </c>
      <c r="D56" s="1647">
        <f t="shared" si="4"/>
        <v>1</v>
      </c>
      <c r="F56" s="933"/>
      <c r="G56" s="933"/>
      <c r="H56" s="933"/>
      <c r="I56" s="933"/>
    </row>
    <row r="57" spans="1:9" x14ac:dyDescent="0.25">
      <c r="A57" s="1655" t="s">
        <v>20</v>
      </c>
      <c r="B57" s="1656">
        <f>SUM(B54:B56)</f>
        <v>9</v>
      </c>
      <c r="C57" s="1656">
        <f>SUM(C54:C56)</f>
        <v>1</v>
      </c>
      <c r="D57" s="1656">
        <f>SUM(D54:D56)</f>
        <v>10</v>
      </c>
    </row>
    <row r="58" spans="1:9" x14ac:dyDescent="0.25">
      <c r="A58" s="1651"/>
      <c r="B58" s="1652"/>
      <c r="C58" s="1652"/>
      <c r="D58" s="933"/>
    </row>
    <row r="59" spans="1:9" x14ac:dyDescent="0.25">
      <c r="A59" s="1651"/>
      <c r="B59" s="1652"/>
      <c r="C59" s="1652"/>
      <c r="D59" s="933"/>
    </row>
    <row r="60" spans="1:9" x14ac:dyDescent="0.25">
      <c r="A60" s="468" t="s">
        <v>782</v>
      </c>
      <c r="B60" s="468"/>
      <c r="C60" s="468"/>
      <c r="D60" s="468"/>
    </row>
    <row r="61" spans="1:9" x14ac:dyDescent="0.25">
      <c r="A61" s="933"/>
      <c r="B61" s="933"/>
      <c r="C61" s="933"/>
      <c r="D61" s="933"/>
    </row>
    <row r="62" spans="1:9" x14ac:dyDescent="0.25">
      <c r="A62" s="933" t="s">
        <v>29</v>
      </c>
      <c r="B62" s="933"/>
      <c r="C62" s="933"/>
      <c r="D62" s="933"/>
    </row>
  </sheetData>
  <mergeCells count="2">
    <mergeCell ref="A4:E4"/>
    <mergeCell ref="A23:D23"/>
  </mergeCells>
  <pageMargins left="0.78740157499999996" right="0.78740157499999996" top="0.984251969" bottom="0.984251969" header="0.4921259845" footer="0.4921259845"/>
  <pageSetup paperSize="9" scale="56" fitToHeight="2" orientation="portrait" horizontalDpi="4294967295" verticalDpi="4294967295" r:id="rId1"/>
  <headerFooter alignWithMargins="0">
    <oddHeader>&amp;LFachhochschule Südwestfalen
- Der Kanzler -&amp;RIserlohn, 01.12.2023
SG 2.1</oddHead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opLeftCell="A13" zoomScale="80" zoomScaleNormal="80" zoomScaleSheetLayoutView="70" workbookViewId="0">
      <selection activeCell="N14" sqref="N14"/>
    </sheetView>
  </sheetViews>
  <sheetFormatPr baseColWidth="10" defaultColWidth="10.5546875" defaultRowHeight="13.2" x14ac:dyDescent="0.25"/>
  <cols>
    <col min="1" max="1" width="54.5546875" style="711" customWidth="1"/>
    <col min="2" max="2" width="4.44140625" style="711" customWidth="1"/>
    <col min="3" max="3" width="11.44140625" style="711" customWidth="1"/>
    <col min="4" max="4" width="10.5546875" style="711" customWidth="1"/>
    <col min="5" max="5" width="9" style="711" customWidth="1"/>
    <col min="6" max="6" width="8.6640625" style="711" customWidth="1"/>
    <col min="7" max="7" width="6.44140625" style="711" customWidth="1"/>
    <col min="8" max="8" width="5.44140625" style="809" customWidth="1"/>
    <col min="9" max="9" width="14.6640625" style="711" customWidth="1"/>
    <col min="10" max="10" width="9.6640625" style="711" customWidth="1"/>
    <col min="11" max="11" width="6" style="711" customWidth="1"/>
    <col min="12" max="12" width="10.5546875" style="711" customWidth="1"/>
    <col min="13" max="13" width="11.44140625" style="711" customWidth="1"/>
    <col min="14" max="14" width="8.44140625" style="711" customWidth="1"/>
    <col min="15" max="15" width="6" style="711" customWidth="1"/>
    <col min="16" max="16" width="7" style="711" customWidth="1"/>
    <col min="17" max="17" width="8.44140625" style="711" customWidth="1"/>
    <col min="18" max="18" width="6.44140625" style="711" customWidth="1"/>
    <col min="19" max="19" width="6.5546875" style="711" customWidth="1"/>
    <col min="20" max="20" width="8.44140625" style="711" customWidth="1"/>
    <col min="21" max="21" width="6.44140625" style="711" customWidth="1"/>
    <col min="22" max="22" width="9.44140625" style="711" customWidth="1"/>
    <col min="23" max="16384" width="10.5546875" style="711"/>
  </cols>
  <sheetData>
    <row r="1" spans="1:16" s="741" customFormat="1" ht="15" customHeight="1" x14ac:dyDescent="0.25">
      <c r="A1" s="993" t="s">
        <v>276</v>
      </c>
      <c r="B1" s="993"/>
      <c r="C1" s="993"/>
      <c r="D1" s="1001"/>
      <c r="E1" s="1001"/>
      <c r="F1" s="1000"/>
      <c r="G1" s="1000"/>
      <c r="H1" s="1002"/>
      <c r="I1" s="1000"/>
      <c r="J1" s="1000"/>
      <c r="K1" s="1000"/>
    </row>
    <row r="2" spans="1:16" s="741" customFormat="1" ht="15" customHeight="1" x14ac:dyDescent="0.25">
      <c r="A2" s="686" t="s">
        <v>506</v>
      </c>
      <c r="B2" s="993"/>
      <c r="C2" s="993"/>
      <c r="D2" s="1001"/>
      <c r="E2" s="1001"/>
      <c r="F2" s="1000"/>
      <c r="G2" s="1000"/>
      <c r="H2" s="1003"/>
      <c r="J2" s="1000"/>
      <c r="K2" s="1000"/>
    </row>
    <row r="3" spans="1:16" x14ac:dyDescent="0.25">
      <c r="A3" s="993"/>
      <c r="B3" s="993"/>
      <c r="C3" s="993"/>
      <c r="D3" s="1001"/>
      <c r="E3" s="1001"/>
      <c r="F3" s="1000"/>
      <c r="G3" s="686" t="s">
        <v>277</v>
      </c>
      <c r="H3" s="1002"/>
    </row>
    <row r="4" spans="1:16" s="377" customFormat="1" ht="15" customHeight="1" x14ac:dyDescent="0.25">
      <c r="A4" s="1004"/>
      <c r="B4" s="1004"/>
      <c r="C4" s="1004" t="s">
        <v>18</v>
      </c>
      <c r="D4" s="1004" t="s">
        <v>19</v>
      </c>
      <c r="E4" s="1004" t="s">
        <v>278</v>
      </c>
      <c r="F4" s="1001"/>
      <c r="G4" s="994"/>
      <c r="H4" s="1005"/>
      <c r="J4" s="1088"/>
      <c r="K4" s="1088"/>
      <c r="L4" s="994"/>
      <c r="M4" s="994"/>
      <c r="N4" s="994"/>
      <c r="O4" s="994"/>
      <c r="P4" s="994"/>
    </row>
    <row r="5" spans="1:16" s="1010" customFormat="1" ht="15" customHeight="1" x14ac:dyDescent="0.25">
      <c r="A5" s="1006" t="s">
        <v>279</v>
      </c>
      <c r="B5" s="1006" t="s">
        <v>40</v>
      </c>
      <c r="C5" s="1007">
        <v>197</v>
      </c>
      <c r="D5" s="1007">
        <v>187</v>
      </c>
      <c r="E5" s="1007">
        <f t="shared" ref="E5:E18" si="0">SUM(C5:D5)</f>
        <v>384</v>
      </c>
      <c r="F5" s="1008"/>
      <c r="G5" s="686" t="s">
        <v>249</v>
      </c>
      <c r="H5" s="1418"/>
      <c r="I5" s="1418"/>
      <c r="J5" s="1418"/>
      <c r="K5" s="1418"/>
      <c r="L5" s="1418"/>
      <c r="M5" s="1418"/>
      <c r="N5" s="1418"/>
    </row>
    <row r="6" spans="1:16" s="1010" customFormat="1" ht="15" customHeight="1" x14ac:dyDescent="0.25">
      <c r="A6" s="1006" t="s">
        <v>280</v>
      </c>
      <c r="B6" s="1006" t="s">
        <v>40</v>
      </c>
      <c r="C6" s="1007">
        <v>99</v>
      </c>
      <c r="D6" s="1007">
        <v>55</v>
      </c>
      <c r="E6" s="1007">
        <f>SUM(C6:D6)</f>
        <v>154</v>
      </c>
      <c r="F6" s="1008"/>
      <c r="G6" s="1009"/>
    </row>
    <row r="7" spans="1:16" s="300" customFormat="1" ht="15" customHeight="1" x14ac:dyDescent="0.25">
      <c r="A7" s="999" t="s">
        <v>135</v>
      </c>
      <c r="B7" s="999" t="s">
        <v>40</v>
      </c>
      <c r="C7" s="996">
        <v>24</v>
      </c>
      <c r="D7" s="996">
        <v>0</v>
      </c>
      <c r="E7" s="996">
        <f t="shared" si="0"/>
        <v>24</v>
      </c>
      <c r="F7" s="687"/>
      <c r="G7" s="686"/>
    </row>
    <row r="8" spans="1:16" s="300" customFormat="1" ht="15" customHeight="1" x14ac:dyDescent="0.25">
      <c r="A8" s="1006" t="s">
        <v>247</v>
      </c>
      <c r="B8" s="999" t="s">
        <v>40</v>
      </c>
      <c r="C8" s="996">
        <v>0</v>
      </c>
      <c r="D8" s="996">
        <v>2</v>
      </c>
      <c r="E8" s="996">
        <f>SUM(C8:D8)</f>
        <v>2</v>
      </c>
      <c r="F8" s="687"/>
      <c r="G8" s="686"/>
    </row>
    <row r="9" spans="1:16" s="300" customFormat="1" ht="15" customHeight="1" x14ac:dyDescent="0.25">
      <c r="A9" s="1006" t="s">
        <v>116</v>
      </c>
      <c r="B9" s="999" t="s">
        <v>40</v>
      </c>
      <c r="C9" s="996">
        <v>2</v>
      </c>
      <c r="D9" s="996">
        <v>1</v>
      </c>
      <c r="E9" s="996">
        <f>SUM(C9:D9)</f>
        <v>3</v>
      </c>
      <c r="F9" s="687"/>
      <c r="G9" s="686"/>
    </row>
    <row r="10" spans="1:16" s="300" customFormat="1" ht="15" customHeight="1" x14ac:dyDescent="0.25">
      <c r="A10" s="999" t="s">
        <v>117</v>
      </c>
      <c r="B10" s="999" t="s">
        <v>40</v>
      </c>
      <c r="C10" s="996">
        <v>18</v>
      </c>
      <c r="D10" s="996">
        <v>2</v>
      </c>
      <c r="E10" s="996">
        <f t="shared" si="0"/>
        <v>20</v>
      </c>
      <c r="F10" s="687"/>
      <c r="G10" s="686"/>
    </row>
    <row r="11" spans="1:16" s="300" customFormat="1" ht="15" customHeight="1" x14ac:dyDescent="0.25">
      <c r="A11" s="999" t="s">
        <v>118</v>
      </c>
      <c r="B11" s="999" t="s">
        <v>40</v>
      </c>
      <c r="C11" s="996">
        <v>105</v>
      </c>
      <c r="D11" s="996">
        <v>71</v>
      </c>
      <c r="E11" s="996">
        <f t="shared" si="0"/>
        <v>176</v>
      </c>
      <c r="F11" s="687"/>
    </row>
    <row r="12" spans="1:16" s="300" customFormat="1" ht="15" customHeight="1" x14ac:dyDescent="0.25">
      <c r="A12" s="999" t="s">
        <v>185</v>
      </c>
      <c r="B12" s="999" t="s">
        <v>40</v>
      </c>
      <c r="C12" s="996">
        <v>42</v>
      </c>
      <c r="D12" s="996">
        <v>14</v>
      </c>
      <c r="E12" s="996">
        <f t="shared" si="0"/>
        <v>56</v>
      </c>
      <c r="F12" s="687"/>
      <c r="G12" s="686"/>
    </row>
    <row r="13" spans="1:16" s="300" customFormat="1" ht="15" customHeight="1" x14ac:dyDescent="0.25">
      <c r="A13" s="999" t="s">
        <v>155</v>
      </c>
      <c r="B13" s="999" t="s">
        <v>40</v>
      </c>
      <c r="C13" s="996">
        <v>224</v>
      </c>
      <c r="D13" s="996">
        <v>35</v>
      </c>
      <c r="E13" s="996">
        <f t="shared" si="0"/>
        <v>259</v>
      </c>
      <c r="F13" s="687"/>
      <c r="G13" s="686"/>
    </row>
    <row r="14" spans="1:16" s="300" customFormat="1" ht="15" customHeight="1" x14ac:dyDescent="0.25">
      <c r="A14" s="999" t="s">
        <v>195</v>
      </c>
      <c r="B14" s="999" t="s">
        <v>40</v>
      </c>
      <c r="C14" s="996">
        <v>15</v>
      </c>
      <c r="D14" s="996">
        <v>7</v>
      </c>
      <c r="E14" s="996">
        <f t="shared" si="0"/>
        <v>22</v>
      </c>
      <c r="F14" s="687"/>
      <c r="G14" s="686"/>
    </row>
    <row r="15" spans="1:16" s="300" customFormat="1" ht="15" customHeight="1" x14ac:dyDescent="0.25">
      <c r="A15" s="1006" t="s">
        <v>132</v>
      </c>
      <c r="B15" s="999" t="s">
        <v>40</v>
      </c>
      <c r="C15" s="996">
        <v>16</v>
      </c>
      <c r="D15" s="996">
        <v>2</v>
      </c>
      <c r="E15" s="996">
        <f t="shared" si="0"/>
        <v>18</v>
      </c>
      <c r="F15" s="687"/>
      <c r="G15" s="686"/>
    </row>
    <row r="16" spans="1:16" s="300" customFormat="1" ht="15" customHeight="1" x14ac:dyDescent="0.25">
      <c r="A16" s="1006" t="s">
        <v>183</v>
      </c>
      <c r="B16" s="999" t="s">
        <v>40</v>
      </c>
      <c r="C16" s="996">
        <v>35</v>
      </c>
      <c r="D16" s="996">
        <v>4</v>
      </c>
      <c r="E16" s="996">
        <f t="shared" si="0"/>
        <v>39</v>
      </c>
      <c r="F16" s="687"/>
      <c r="G16" s="686"/>
    </row>
    <row r="17" spans="1:23" s="300" customFormat="1" ht="29.7" customHeight="1" x14ac:dyDescent="0.25">
      <c r="A17" s="1006" t="s">
        <v>145</v>
      </c>
      <c r="B17" s="999" t="s">
        <v>40</v>
      </c>
      <c r="C17" s="996">
        <v>3</v>
      </c>
      <c r="D17" s="996">
        <v>1</v>
      </c>
      <c r="E17" s="996">
        <f t="shared" si="0"/>
        <v>4</v>
      </c>
      <c r="F17" s="687"/>
      <c r="G17" s="686"/>
    </row>
    <row r="18" spans="1:23" s="300" customFormat="1" ht="15" customHeight="1" x14ac:dyDescent="0.25">
      <c r="A18" s="1006" t="s">
        <v>152</v>
      </c>
      <c r="B18" s="999" t="s">
        <v>41</v>
      </c>
      <c r="C18" s="996">
        <v>3</v>
      </c>
      <c r="D18" s="996">
        <v>0</v>
      </c>
      <c r="E18" s="996">
        <f t="shared" si="0"/>
        <v>3</v>
      </c>
      <c r="F18" s="687"/>
      <c r="G18" s="686"/>
      <c r="H18" s="1002"/>
      <c r="W18" s="711"/>
    </row>
    <row r="19" spans="1:23" ht="15" customHeight="1" x14ac:dyDescent="0.25">
      <c r="A19" s="1012" t="s">
        <v>281</v>
      </c>
      <c r="B19" s="1012"/>
      <c r="C19" s="997">
        <f>SUM(C5:C18)</f>
        <v>783</v>
      </c>
      <c r="D19" s="997">
        <f>SUM(D5:D18)</f>
        <v>381</v>
      </c>
      <c r="E19" s="997">
        <f>SUM(C19:D19)</f>
        <v>1164</v>
      </c>
      <c r="F19" s="687"/>
      <c r="G19" s="686"/>
      <c r="H19" s="1002"/>
      <c r="I19" s="300"/>
      <c r="J19" s="1011"/>
      <c r="K19" s="1011"/>
      <c r="L19" s="300"/>
      <c r="M19" s="300"/>
      <c r="N19" s="300"/>
      <c r="O19" s="300"/>
      <c r="P19" s="300"/>
      <c r="Q19" s="300"/>
      <c r="R19" s="300"/>
      <c r="S19" s="300"/>
      <c r="T19" s="300"/>
      <c r="U19" s="300"/>
    </row>
    <row r="20" spans="1:23" ht="15" customHeight="1" x14ac:dyDescent="0.25">
      <c r="A20" s="993"/>
      <c r="B20" s="1013"/>
      <c r="C20" s="1013"/>
      <c r="E20" s="1013"/>
      <c r="F20" s="1014"/>
      <c r="G20" s="686"/>
      <c r="H20" s="1002"/>
      <c r="I20" s="300"/>
      <c r="J20" s="1011"/>
      <c r="K20" s="1011"/>
      <c r="L20" s="300"/>
      <c r="M20" s="300"/>
      <c r="N20" s="300"/>
      <c r="O20" s="300"/>
      <c r="P20" s="300"/>
      <c r="Q20" s="300"/>
      <c r="R20" s="300"/>
      <c r="S20" s="300"/>
      <c r="T20" s="300"/>
      <c r="U20" s="300"/>
      <c r="W20" s="741"/>
    </row>
    <row r="21" spans="1:23" s="741" customFormat="1" x14ac:dyDescent="0.25">
      <c r="A21" s="1001"/>
      <c r="B21" s="1015"/>
      <c r="C21" s="1001"/>
      <c r="D21" s="1000"/>
      <c r="E21" s="1000"/>
      <c r="F21" s="1000"/>
      <c r="G21" s="1000"/>
      <c r="H21" s="1003"/>
      <c r="W21" s="1418"/>
    </row>
    <row r="22" spans="1:23" s="1418" customFormat="1" x14ac:dyDescent="0.25">
      <c r="A22" s="1000"/>
      <c r="B22" s="1870" t="s">
        <v>282</v>
      </c>
      <c r="C22" s="1871"/>
      <c r="D22" s="1871"/>
      <c r="E22" s="1871"/>
      <c r="F22" s="1871"/>
      <c r="G22" s="1871"/>
      <c r="H22" s="1871"/>
      <c r="I22" s="1871"/>
      <c r="J22" s="1871"/>
      <c r="K22" s="1871"/>
      <c r="L22" s="1871"/>
      <c r="M22" s="1871"/>
      <c r="N22" s="1871"/>
      <c r="O22" s="1871"/>
      <c r="P22" s="1871"/>
      <c r="Q22" s="1871"/>
      <c r="R22" s="1871"/>
      <c r="S22" s="1872"/>
      <c r="T22" s="1175"/>
      <c r="U22" s="1175"/>
      <c r="V22" s="1175"/>
    </row>
    <row r="23" spans="1:23" s="1418" customFormat="1" ht="58.35" customHeight="1" x14ac:dyDescent="0.25">
      <c r="A23" s="1004"/>
      <c r="B23" s="1006"/>
      <c r="C23" s="1016" t="s">
        <v>283</v>
      </c>
      <c r="D23" s="1016" t="s">
        <v>284</v>
      </c>
      <c r="E23" s="1016" t="s">
        <v>285</v>
      </c>
      <c r="F23" s="1016" t="s">
        <v>286</v>
      </c>
      <c r="G23" s="1016" t="s">
        <v>287</v>
      </c>
      <c r="H23" s="1016" t="s">
        <v>380</v>
      </c>
      <c r="I23" s="1017" t="s">
        <v>288</v>
      </c>
      <c r="J23" s="1016" t="s">
        <v>289</v>
      </c>
      <c r="K23" s="1016" t="s">
        <v>290</v>
      </c>
      <c r="L23" s="1016" t="s">
        <v>291</v>
      </c>
      <c r="M23" s="1016" t="s">
        <v>292</v>
      </c>
      <c r="N23" s="1016" t="s">
        <v>293</v>
      </c>
      <c r="O23" s="1016" t="s">
        <v>294</v>
      </c>
      <c r="P23" s="1016" t="s">
        <v>295</v>
      </c>
      <c r="Q23" s="1018" t="s">
        <v>296</v>
      </c>
      <c r="R23" s="1018" t="s">
        <v>297</v>
      </c>
      <c r="S23" s="1018" t="s">
        <v>14</v>
      </c>
      <c r="T23" s="1000"/>
      <c r="U23" s="1009"/>
      <c r="V23" s="1009"/>
    </row>
    <row r="24" spans="1:23" s="741" customFormat="1" ht="15" customHeight="1" x14ac:dyDescent="0.25">
      <c r="A24" s="1006" t="s">
        <v>207</v>
      </c>
      <c r="B24" s="1006" t="s">
        <v>40</v>
      </c>
      <c r="C24" s="1007"/>
      <c r="D24" s="1007"/>
      <c r="E24" s="1007"/>
      <c r="F24" s="1007"/>
      <c r="G24" s="1007"/>
      <c r="H24" s="1007"/>
      <c r="I24" s="1007"/>
      <c r="J24" s="1007"/>
      <c r="K24" s="1007"/>
      <c r="L24" s="1007"/>
      <c r="M24" s="1007">
        <v>2</v>
      </c>
      <c r="N24" s="1007">
        <v>66</v>
      </c>
      <c r="O24" s="1007">
        <v>190</v>
      </c>
      <c r="P24" s="1007">
        <v>13</v>
      </c>
      <c r="Q24" s="1007">
        <v>78</v>
      </c>
      <c r="R24" s="1007">
        <v>35</v>
      </c>
      <c r="S24" s="1019">
        <f t="shared" ref="S24:S37" si="1">SUM(C24:R24)</f>
        <v>384</v>
      </c>
      <c r="T24" s="1418"/>
    </row>
    <row r="25" spans="1:23" s="741" customFormat="1" ht="15" customHeight="1" x14ac:dyDescent="0.25">
      <c r="A25" s="1006" t="s">
        <v>206</v>
      </c>
      <c r="B25" s="1006" t="s">
        <v>40</v>
      </c>
      <c r="C25" s="1007"/>
      <c r="D25" s="1007"/>
      <c r="E25" s="1007"/>
      <c r="F25" s="1007"/>
      <c r="G25" s="1007"/>
      <c r="H25" s="1007"/>
      <c r="I25" s="1007"/>
      <c r="J25" s="1007"/>
      <c r="K25" s="1007"/>
      <c r="L25" s="1007">
        <v>154</v>
      </c>
      <c r="M25" s="1007"/>
      <c r="N25" s="1007"/>
      <c r="O25" s="1007"/>
      <c r="P25" s="1007"/>
      <c r="Q25" s="1007"/>
      <c r="R25" s="1007"/>
      <c r="S25" s="1019">
        <f t="shared" si="1"/>
        <v>154</v>
      </c>
      <c r="T25" s="1418"/>
    </row>
    <row r="26" spans="1:23" s="741" customFormat="1" ht="15" customHeight="1" x14ac:dyDescent="0.25">
      <c r="A26" s="999" t="s">
        <v>135</v>
      </c>
      <c r="B26" s="999" t="s">
        <v>40</v>
      </c>
      <c r="C26" s="996"/>
      <c r="D26" s="996"/>
      <c r="E26" s="996"/>
      <c r="F26" s="996"/>
      <c r="G26" s="996"/>
      <c r="H26" s="996"/>
      <c r="I26" s="996"/>
      <c r="J26" s="996">
        <v>24</v>
      </c>
      <c r="K26" s="996"/>
      <c r="L26" s="996"/>
      <c r="M26" s="996"/>
      <c r="N26" s="996"/>
      <c r="O26" s="996"/>
      <c r="P26" s="996"/>
      <c r="Q26" s="996"/>
      <c r="R26" s="996"/>
      <c r="S26" s="1019">
        <f t="shared" si="1"/>
        <v>24</v>
      </c>
    </row>
    <row r="27" spans="1:23" s="741" customFormat="1" ht="15" customHeight="1" x14ac:dyDescent="0.25">
      <c r="A27" s="1006" t="s">
        <v>247</v>
      </c>
      <c r="B27" s="999" t="s">
        <v>40</v>
      </c>
      <c r="C27" s="996">
        <v>2</v>
      </c>
      <c r="D27" s="996"/>
      <c r="E27" s="996"/>
      <c r="F27" s="996"/>
      <c r="G27" s="996"/>
      <c r="H27" s="996"/>
      <c r="I27" s="996"/>
      <c r="J27" s="996"/>
      <c r="K27" s="996"/>
      <c r="L27" s="996"/>
      <c r="M27" s="996"/>
      <c r="N27" s="996"/>
      <c r="O27" s="996"/>
      <c r="P27" s="996"/>
      <c r="Q27" s="996"/>
      <c r="R27" s="996"/>
      <c r="S27" s="1019">
        <f t="shared" si="1"/>
        <v>2</v>
      </c>
    </row>
    <row r="28" spans="1:23" s="741" customFormat="1" ht="15" customHeight="1" x14ac:dyDescent="0.25">
      <c r="A28" s="1006" t="s">
        <v>116</v>
      </c>
      <c r="B28" s="999" t="s">
        <v>40</v>
      </c>
      <c r="C28" s="996"/>
      <c r="D28" s="996"/>
      <c r="E28" s="996"/>
      <c r="F28" s="996"/>
      <c r="G28" s="996"/>
      <c r="H28" s="996"/>
      <c r="I28" s="996">
        <v>3</v>
      </c>
      <c r="J28" s="996"/>
      <c r="K28" s="996"/>
      <c r="L28" s="996"/>
      <c r="M28" s="996"/>
      <c r="N28" s="996"/>
      <c r="O28" s="996"/>
      <c r="P28" s="996"/>
      <c r="Q28" s="996"/>
      <c r="R28" s="996"/>
      <c r="S28" s="1019">
        <f t="shared" si="1"/>
        <v>3</v>
      </c>
    </row>
    <row r="29" spans="1:23" s="741" customFormat="1" ht="15" customHeight="1" x14ac:dyDescent="0.25">
      <c r="A29" s="999" t="s">
        <v>117</v>
      </c>
      <c r="B29" s="999" t="s">
        <v>40</v>
      </c>
      <c r="C29" s="996"/>
      <c r="D29" s="996"/>
      <c r="E29" s="996"/>
      <c r="F29" s="996"/>
      <c r="G29" s="996"/>
      <c r="H29" s="996"/>
      <c r="I29" s="996"/>
      <c r="J29" s="996">
        <v>20</v>
      </c>
      <c r="K29" s="996"/>
      <c r="L29" s="996"/>
      <c r="M29" s="996"/>
      <c r="N29" s="996"/>
      <c r="O29" s="996"/>
      <c r="P29" s="996"/>
      <c r="Q29" s="996"/>
      <c r="R29" s="996"/>
      <c r="S29" s="1019">
        <f t="shared" si="1"/>
        <v>20</v>
      </c>
    </row>
    <row r="30" spans="1:23" s="741" customFormat="1" ht="15" customHeight="1" x14ac:dyDescent="0.25">
      <c r="A30" s="999" t="s">
        <v>118</v>
      </c>
      <c r="B30" s="999" t="s">
        <v>40</v>
      </c>
      <c r="C30" s="996"/>
      <c r="D30" s="996">
        <v>1</v>
      </c>
      <c r="E30" s="996">
        <v>16</v>
      </c>
      <c r="F30" s="996">
        <v>68</v>
      </c>
      <c r="G30" s="996"/>
      <c r="H30" s="996"/>
      <c r="I30" s="996">
        <v>53</v>
      </c>
      <c r="J30" s="996">
        <v>4</v>
      </c>
      <c r="K30" s="996">
        <v>34</v>
      </c>
      <c r="L30" s="996"/>
      <c r="M30" s="996"/>
      <c r="N30" s="996"/>
      <c r="O30" s="996"/>
      <c r="P30" s="996"/>
      <c r="Q30" s="996"/>
      <c r="R30" s="996"/>
      <c r="S30" s="1019">
        <f t="shared" si="1"/>
        <v>176</v>
      </c>
    </row>
    <row r="31" spans="1:23" s="741" customFormat="1" ht="15" customHeight="1" x14ac:dyDescent="0.25">
      <c r="A31" s="999" t="s">
        <v>185</v>
      </c>
      <c r="B31" s="999" t="s">
        <v>40</v>
      </c>
      <c r="C31" s="996"/>
      <c r="D31" s="996">
        <v>57</v>
      </c>
      <c r="E31" s="996"/>
      <c r="F31" s="996"/>
      <c r="G31" s="996"/>
      <c r="H31" s="996"/>
      <c r="I31" s="996"/>
      <c r="J31" s="996"/>
      <c r="K31" s="996"/>
      <c r="L31" s="996"/>
      <c r="M31" s="996"/>
      <c r="N31" s="996"/>
      <c r="O31" s="996"/>
      <c r="P31" s="996"/>
      <c r="Q31" s="996"/>
      <c r="R31" s="996"/>
      <c r="S31" s="1019">
        <f t="shared" si="1"/>
        <v>57</v>
      </c>
    </row>
    <row r="32" spans="1:23" s="741" customFormat="1" ht="15" customHeight="1" x14ac:dyDescent="0.25">
      <c r="A32" s="999" t="s">
        <v>155</v>
      </c>
      <c r="B32" s="999" t="s">
        <v>40</v>
      </c>
      <c r="C32" s="996"/>
      <c r="D32" s="996"/>
      <c r="E32" s="996"/>
      <c r="F32" s="996">
        <v>21</v>
      </c>
      <c r="G32" s="996"/>
      <c r="H32" s="996"/>
      <c r="I32" s="996">
        <v>222</v>
      </c>
      <c r="J32" s="996">
        <v>16</v>
      </c>
      <c r="K32" s="996"/>
      <c r="L32" s="996"/>
      <c r="M32" s="996"/>
      <c r="N32" s="996"/>
      <c r="O32" s="996"/>
      <c r="P32" s="996"/>
      <c r="Q32" s="996"/>
      <c r="R32" s="996"/>
      <c r="S32" s="1019">
        <f t="shared" si="1"/>
        <v>259</v>
      </c>
    </row>
    <row r="33" spans="1:23" s="741" customFormat="1" ht="15" customHeight="1" x14ac:dyDescent="0.25">
      <c r="A33" s="999" t="s">
        <v>195</v>
      </c>
      <c r="B33" s="999" t="s">
        <v>40</v>
      </c>
      <c r="C33" s="996"/>
      <c r="D33" s="996"/>
      <c r="E33" s="996"/>
      <c r="F33" s="996"/>
      <c r="G33" s="996"/>
      <c r="H33" s="996"/>
      <c r="I33" s="996"/>
      <c r="J33" s="996">
        <v>22</v>
      </c>
      <c r="K33" s="996"/>
      <c r="L33" s="996"/>
      <c r="M33" s="996"/>
      <c r="N33" s="996"/>
      <c r="O33" s="996"/>
      <c r="P33" s="996"/>
      <c r="Q33" s="996"/>
      <c r="R33" s="996"/>
      <c r="S33" s="1019">
        <f t="shared" si="1"/>
        <v>22</v>
      </c>
    </row>
    <row r="34" spans="1:23" s="741" customFormat="1" ht="15" customHeight="1" x14ac:dyDescent="0.25">
      <c r="A34" s="1006" t="s">
        <v>132</v>
      </c>
      <c r="B34" s="999" t="s">
        <v>40</v>
      </c>
      <c r="C34" s="996"/>
      <c r="D34" s="996"/>
      <c r="E34" s="996"/>
      <c r="F34" s="996"/>
      <c r="G34" s="996"/>
      <c r="H34" s="996">
        <v>2</v>
      </c>
      <c r="I34" s="996">
        <v>4</v>
      </c>
      <c r="J34" s="996">
        <v>12</v>
      </c>
      <c r="K34" s="996"/>
      <c r="L34" s="996"/>
      <c r="M34" s="996"/>
      <c r="N34" s="996"/>
      <c r="O34" s="996"/>
      <c r="P34" s="996"/>
      <c r="Q34" s="996"/>
      <c r="R34" s="996"/>
      <c r="S34" s="1019">
        <f t="shared" si="1"/>
        <v>18</v>
      </c>
    </row>
    <row r="35" spans="1:23" s="741" customFormat="1" ht="15" customHeight="1" x14ac:dyDescent="0.25">
      <c r="A35" s="1006" t="s">
        <v>183</v>
      </c>
      <c r="B35" s="999" t="s">
        <v>40</v>
      </c>
      <c r="C35" s="996"/>
      <c r="D35" s="996"/>
      <c r="E35" s="996"/>
      <c r="F35" s="996"/>
      <c r="G35" s="996"/>
      <c r="H35" s="996">
        <v>39</v>
      </c>
      <c r="I35" s="996"/>
      <c r="J35" s="996"/>
      <c r="K35" s="996"/>
      <c r="L35" s="996"/>
      <c r="M35" s="996"/>
      <c r="N35" s="996"/>
      <c r="O35" s="996"/>
      <c r="P35" s="996"/>
      <c r="Q35" s="996"/>
      <c r="R35" s="996"/>
      <c r="S35" s="1019">
        <f t="shared" si="1"/>
        <v>39</v>
      </c>
    </row>
    <row r="36" spans="1:23" s="741" customFormat="1" ht="15.6" customHeight="1" x14ac:dyDescent="0.25">
      <c r="A36" s="1006" t="s">
        <v>145</v>
      </c>
      <c r="B36" s="999" t="s">
        <v>40</v>
      </c>
      <c r="C36" s="996"/>
      <c r="D36" s="996"/>
      <c r="E36" s="996"/>
      <c r="F36" s="996"/>
      <c r="G36" s="996"/>
      <c r="H36" s="996">
        <v>4</v>
      </c>
      <c r="I36" s="996"/>
      <c r="J36" s="996"/>
      <c r="K36" s="996"/>
      <c r="L36" s="996"/>
      <c r="M36" s="996"/>
      <c r="N36" s="996"/>
      <c r="O36" s="996"/>
      <c r="P36" s="996"/>
      <c r="Q36" s="996"/>
      <c r="R36" s="996"/>
      <c r="S36" s="1019">
        <f t="shared" si="1"/>
        <v>4</v>
      </c>
      <c r="W36" s="1000"/>
    </row>
    <row r="37" spans="1:23" s="741" customFormat="1" ht="15" customHeight="1" x14ac:dyDescent="0.25">
      <c r="A37" s="1006" t="s">
        <v>152</v>
      </c>
      <c r="B37" s="999" t="s">
        <v>41</v>
      </c>
      <c r="C37" s="996"/>
      <c r="D37" s="996"/>
      <c r="E37" s="996"/>
      <c r="F37" s="996"/>
      <c r="G37" s="996">
        <v>3</v>
      </c>
      <c r="H37" s="996"/>
      <c r="I37" s="996"/>
      <c r="J37" s="996"/>
      <c r="K37" s="996"/>
      <c r="L37" s="996"/>
      <c r="M37" s="996"/>
      <c r="N37" s="996"/>
      <c r="O37" s="996"/>
      <c r="P37" s="996"/>
      <c r="Q37" s="996"/>
      <c r="R37" s="996"/>
      <c r="S37" s="1019">
        <f t="shared" si="1"/>
        <v>3</v>
      </c>
    </row>
    <row r="38" spans="1:23" s="741" customFormat="1" ht="15" customHeight="1" x14ac:dyDescent="0.25">
      <c r="A38" s="1012" t="s">
        <v>298</v>
      </c>
      <c r="B38" s="1012"/>
      <c r="C38" s="997">
        <f t="shared" ref="C38:R38" si="2">SUM(C24:C37)</f>
        <v>2</v>
      </c>
      <c r="D38" s="997">
        <f t="shared" si="2"/>
        <v>58</v>
      </c>
      <c r="E38" s="997">
        <f t="shared" si="2"/>
        <v>16</v>
      </c>
      <c r="F38" s="997">
        <f t="shared" si="2"/>
        <v>89</v>
      </c>
      <c r="G38" s="997">
        <f t="shared" si="2"/>
        <v>3</v>
      </c>
      <c r="H38" s="997">
        <f t="shared" si="2"/>
        <v>45</v>
      </c>
      <c r="I38" s="1020">
        <f t="shared" si="2"/>
        <v>282</v>
      </c>
      <c r="J38" s="1020">
        <f>SUM(J24:J37)</f>
        <v>98</v>
      </c>
      <c r="K38" s="1020">
        <f t="shared" si="2"/>
        <v>34</v>
      </c>
      <c r="L38" s="1020">
        <f t="shared" si="2"/>
        <v>154</v>
      </c>
      <c r="M38" s="1020">
        <f t="shared" si="2"/>
        <v>2</v>
      </c>
      <c r="N38" s="1020">
        <f t="shared" si="2"/>
        <v>66</v>
      </c>
      <c r="O38" s="1020">
        <f t="shared" si="2"/>
        <v>190</v>
      </c>
      <c r="P38" s="1020">
        <f t="shared" si="2"/>
        <v>13</v>
      </c>
      <c r="Q38" s="1020">
        <f t="shared" si="2"/>
        <v>78</v>
      </c>
      <c r="R38" s="1020">
        <f t="shared" si="2"/>
        <v>35</v>
      </c>
      <c r="S38" s="997">
        <f>SUM(S24:S37)</f>
        <v>1165</v>
      </c>
    </row>
    <row r="39" spans="1:23" s="741" customFormat="1" ht="15" customHeight="1" x14ac:dyDescent="0.25">
      <c r="A39" s="1000"/>
      <c r="B39" s="1013"/>
      <c r="C39" s="1000"/>
      <c r="D39" s="1000"/>
      <c r="E39" s="1000"/>
      <c r="F39" s="1000"/>
      <c r="G39" s="1000"/>
      <c r="H39" s="1003"/>
    </row>
    <row r="40" spans="1:23" s="741" customFormat="1" x14ac:dyDescent="0.25">
      <c r="A40" s="933" t="s">
        <v>29</v>
      </c>
      <c r="H40" s="1003"/>
    </row>
    <row r="41" spans="1:23" s="741" customFormat="1" x14ac:dyDescent="0.25">
      <c r="A41" s="711"/>
      <c r="H41" s="1003"/>
      <c r="V41" s="711"/>
      <c r="W41" s="711"/>
    </row>
    <row r="42" spans="1:23" x14ac:dyDescent="0.25">
      <c r="A42" s="741"/>
      <c r="B42" s="686"/>
      <c r="C42" s="686"/>
      <c r="D42" s="741"/>
      <c r="E42" s="741"/>
      <c r="F42" s="741"/>
      <c r="G42" s="741"/>
      <c r="H42" s="1003"/>
      <c r="I42" s="741"/>
      <c r="J42" s="741"/>
      <c r="K42" s="741"/>
      <c r="L42" s="741"/>
      <c r="M42" s="741"/>
      <c r="N42" s="741"/>
      <c r="O42" s="741"/>
      <c r="P42" s="741"/>
      <c r="Q42" s="741"/>
      <c r="R42" s="741"/>
      <c r="S42" s="741"/>
    </row>
    <row r="43" spans="1:23" x14ac:dyDescent="0.25">
      <c r="A43" s="933"/>
      <c r="B43" s="741"/>
      <c r="C43" s="741"/>
      <c r="D43" s="741"/>
      <c r="E43" s="741"/>
      <c r="F43" s="741"/>
      <c r="G43" s="741"/>
      <c r="H43" s="1003"/>
      <c r="I43" s="741"/>
      <c r="J43" s="741"/>
      <c r="K43" s="741"/>
      <c r="L43" s="741"/>
      <c r="M43" s="741"/>
      <c r="N43" s="741"/>
      <c r="O43" s="741"/>
      <c r="P43" s="741"/>
      <c r="Q43" s="741"/>
      <c r="R43" s="741"/>
    </row>
    <row r="44" spans="1:23" x14ac:dyDescent="0.25">
      <c r="A44" s="933"/>
      <c r="B44" s="741"/>
      <c r="C44" s="741"/>
      <c r="D44" s="741"/>
      <c r="E44" s="741"/>
      <c r="F44" s="741"/>
      <c r="G44" s="741"/>
      <c r="H44" s="1003"/>
      <c r="I44" s="741"/>
      <c r="J44" s="741"/>
      <c r="K44" s="741"/>
      <c r="L44" s="741"/>
      <c r="M44" s="741"/>
      <c r="N44" s="741"/>
      <c r="O44" s="741"/>
      <c r="P44" s="741"/>
      <c r="Q44" s="741"/>
      <c r="R44" s="741"/>
    </row>
    <row r="46" spans="1:23" x14ac:dyDescent="0.25">
      <c r="H46" s="711"/>
    </row>
    <row r="47" spans="1:23" x14ac:dyDescent="0.25">
      <c r="H47" s="711"/>
    </row>
    <row r="48" spans="1:23" x14ac:dyDescent="0.25">
      <c r="H48" s="711"/>
    </row>
    <row r="49" spans="8:8" x14ac:dyDescent="0.25">
      <c r="H49" s="711"/>
    </row>
  </sheetData>
  <mergeCells count="1">
    <mergeCell ref="B22:S22"/>
  </mergeCells>
  <pageMargins left="0.78740157499999996" right="0.78740157499999996" top="0.984251969" bottom="0.984251969" header="0.4921259845" footer="0.4921259845"/>
  <pageSetup paperSize="9" scale="64" orientation="landscape" horizontalDpi="4294967295" verticalDpi="4294967295" r:id="rId1"/>
  <headerFooter alignWithMargins="0">
    <oddHeader>&amp;LFachhochschule Südwestfalen
- Der Kanzler -&amp;RIserlohn, 01.12.2023
SG 2.1</oddHead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42"/>
  <sheetViews>
    <sheetView topLeftCell="M1" zoomScaleNormal="100" workbookViewId="0">
      <selection activeCell="N14" sqref="N14"/>
    </sheetView>
  </sheetViews>
  <sheetFormatPr baseColWidth="10" defaultColWidth="7.5546875" defaultRowHeight="13.2" x14ac:dyDescent="0.25"/>
  <cols>
    <col min="1" max="1" width="10.33203125" style="711" customWidth="1"/>
    <col min="2" max="25" width="6.44140625" style="711" customWidth="1"/>
    <col min="26" max="26" width="5.5546875" style="711" customWidth="1"/>
    <col min="27" max="39" width="6.44140625" style="711" customWidth="1"/>
    <col min="40" max="40" width="5.44140625" style="711" customWidth="1"/>
    <col min="41" max="41" width="5.5546875" style="711" customWidth="1"/>
    <col min="42" max="42" width="5.44140625" style="711" customWidth="1"/>
    <col min="43" max="44" width="5.6640625" style="711" customWidth="1"/>
    <col min="45" max="45" width="4.6640625" style="711" customWidth="1"/>
    <col min="46" max="16384" width="7.5546875" style="711"/>
  </cols>
  <sheetData>
    <row r="2" spans="1:45" x14ac:dyDescent="0.25">
      <c r="A2" s="377" t="s">
        <v>299</v>
      </c>
    </row>
    <row r="3" spans="1:45" x14ac:dyDescent="0.25">
      <c r="A3" s="377" t="s">
        <v>506</v>
      </c>
    </row>
    <row r="4" spans="1:45" x14ac:dyDescent="0.25">
      <c r="A4" s="377"/>
      <c r="AK4" s="933"/>
    </row>
    <row r="5" spans="1:45" ht="39.6" x14ac:dyDescent="0.25">
      <c r="A5" s="995"/>
      <c r="B5" s="1021" t="s">
        <v>300</v>
      </c>
      <c r="C5" s="1021" t="s">
        <v>301</v>
      </c>
      <c r="D5" s="1021" t="s">
        <v>302</v>
      </c>
      <c r="E5" s="1021" t="s">
        <v>303</v>
      </c>
      <c r="F5" s="1021" t="s">
        <v>304</v>
      </c>
      <c r="G5" s="1007" t="s">
        <v>305</v>
      </c>
      <c r="H5" s="1021" t="s">
        <v>306</v>
      </c>
      <c r="I5" s="1021" t="s">
        <v>307</v>
      </c>
      <c r="J5" s="1021" t="s">
        <v>308</v>
      </c>
      <c r="K5" s="1007" t="s">
        <v>309</v>
      </c>
      <c r="L5" s="1007" t="s">
        <v>310</v>
      </c>
      <c r="M5" s="1082" t="s">
        <v>311</v>
      </c>
      <c r="N5" s="1082" t="s">
        <v>312</v>
      </c>
      <c r="O5" s="1082" t="s">
        <v>313</v>
      </c>
      <c r="P5" s="1082" t="s">
        <v>314</v>
      </c>
      <c r="Q5" s="1407" t="s">
        <v>315</v>
      </c>
      <c r="R5" s="1082" t="s">
        <v>316</v>
      </c>
      <c r="S5" s="1407" t="s">
        <v>317</v>
      </c>
      <c r="T5" s="1407" t="s">
        <v>318</v>
      </c>
      <c r="U5" s="1407" t="s">
        <v>319</v>
      </c>
      <c r="V5" s="1082" t="s">
        <v>320</v>
      </c>
      <c r="W5" s="1082" t="s">
        <v>321</v>
      </c>
      <c r="X5" s="1407" t="s">
        <v>322</v>
      </c>
      <c r="Y5" s="998" t="s">
        <v>323</v>
      </c>
      <c r="Z5" s="1082" t="s">
        <v>324</v>
      </c>
      <c r="AA5" s="1022" t="s">
        <v>325</v>
      </c>
      <c r="AB5" s="1082" t="s">
        <v>326</v>
      </c>
      <c r="AC5" s="1023" t="s">
        <v>327</v>
      </c>
      <c r="AD5" s="1082" t="s">
        <v>328</v>
      </c>
      <c r="AE5" s="998" t="s">
        <v>329</v>
      </c>
      <c r="AF5" s="1082" t="s">
        <v>330</v>
      </c>
      <c r="AG5" s="999" t="s">
        <v>331</v>
      </c>
      <c r="AH5" s="1082" t="s">
        <v>332</v>
      </c>
      <c r="AI5" s="1082" t="s">
        <v>333</v>
      </c>
      <c r="AJ5" s="1082" t="s">
        <v>334</v>
      </c>
      <c r="AK5" s="1022" t="s">
        <v>335</v>
      </c>
      <c r="AL5" s="1082" t="s">
        <v>339</v>
      </c>
      <c r="AM5" s="1022" t="s">
        <v>336</v>
      </c>
      <c r="AN5" s="1082" t="s">
        <v>340</v>
      </c>
      <c r="AO5" s="1022" t="s">
        <v>362</v>
      </c>
      <c r="AP5" s="1082" t="s">
        <v>381</v>
      </c>
      <c r="AQ5" s="1082" t="s">
        <v>386</v>
      </c>
      <c r="AR5" s="1082" t="s">
        <v>409</v>
      </c>
      <c r="AS5" s="1082" t="s">
        <v>507</v>
      </c>
    </row>
    <row r="6" spans="1:45" ht="26.4" x14ac:dyDescent="0.25">
      <c r="A6" s="1021" t="s">
        <v>346</v>
      </c>
      <c r="B6" s="995">
        <v>215</v>
      </c>
      <c r="C6" s="995">
        <v>134</v>
      </c>
      <c r="D6" s="995">
        <v>220</v>
      </c>
      <c r="E6" s="1024">
        <v>169</v>
      </c>
      <c r="F6" s="1024">
        <v>214</v>
      </c>
      <c r="G6" s="995">
        <v>210</v>
      </c>
      <c r="H6" s="995">
        <v>253</v>
      </c>
      <c r="I6" s="995">
        <v>262</v>
      </c>
      <c r="J6" s="995">
        <v>310</v>
      </c>
      <c r="K6" s="1024">
        <v>338</v>
      </c>
      <c r="L6" s="1023">
        <v>435</v>
      </c>
      <c r="M6" s="1023">
        <v>419</v>
      </c>
      <c r="N6" s="1023">
        <v>457</v>
      </c>
      <c r="O6" s="1023">
        <v>592</v>
      </c>
      <c r="P6" s="1023">
        <v>520</v>
      </c>
      <c r="Q6" s="1023">
        <v>688</v>
      </c>
      <c r="R6" s="1023">
        <v>519</v>
      </c>
      <c r="S6" s="1023">
        <v>581</v>
      </c>
      <c r="T6" s="1023">
        <v>692</v>
      </c>
      <c r="U6" s="1023">
        <v>739</v>
      </c>
      <c r="V6" s="1023">
        <v>639</v>
      </c>
      <c r="W6" s="1023">
        <v>900</v>
      </c>
      <c r="X6" s="1023">
        <v>811</v>
      </c>
      <c r="Y6" s="1023">
        <v>1056</v>
      </c>
      <c r="Z6" s="1023">
        <v>885</v>
      </c>
      <c r="AA6" s="1023">
        <v>1255</v>
      </c>
      <c r="AB6" s="1023">
        <v>1005</v>
      </c>
      <c r="AC6" s="1023">
        <v>1262</v>
      </c>
      <c r="AD6" s="1023">
        <v>1265</v>
      </c>
      <c r="AE6" s="1023">
        <v>1347</v>
      </c>
      <c r="AF6" s="1023">
        <v>1207</v>
      </c>
      <c r="AG6" s="1023">
        <v>1289</v>
      </c>
      <c r="AH6" s="1023">
        <v>1280</v>
      </c>
      <c r="AI6" s="1023">
        <v>1224</v>
      </c>
      <c r="AJ6" s="1023">
        <v>925</v>
      </c>
      <c r="AK6" s="1023">
        <v>1095</v>
      </c>
      <c r="AL6" s="1023">
        <v>783</v>
      </c>
      <c r="AM6" s="1023">
        <v>903</v>
      </c>
      <c r="AN6" s="1023">
        <v>791</v>
      </c>
      <c r="AO6" s="1023">
        <v>1040</v>
      </c>
      <c r="AP6" s="1023">
        <v>761</v>
      </c>
      <c r="AQ6" s="1023">
        <v>820</v>
      </c>
      <c r="AR6" s="1023">
        <v>752</v>
      </c>
      <c r="AS6" s="1023">
        <v>793</v>
      </c>
    </row>
    <row r="7" spans="1:45" x14ac:dyDescent="0.25">
      <c r="A7" s="1025"/>
      <c r="B7" s="1026"/>
      <c r="C7" s="1026"/>
      <c r="D7" s="1026"/>
      <c r="E7" s="1027"/>
      <c r="F7" s="1027"/>
      <c r="G7" s="1026"/>
      <c r="H7" s="1026"/>
      <c r="I7" s="1026"/>
      <c r="J7" s="1026"/>
      <c r="AK7" s="933"/>
    </row>
    <row r="8" spans="1:45" x14ac:dyDescent="0.25">
      <c r="A8" s="1025"/>
      <c r="B8" s="1026"/>
      <c r="C8" s="1026"/>
      <c r="D8" s="1026"/>
      <c r="E8" s="1027"/>
      <c r="F8" s="1027"/>
      <c r="G8" s="1026"/>
      <c r="H8" s="1026"/>
      <c r="I8" s="1026"/>
      <c r="J8" s="1026"/>
      <c r="AK8" s="933"/>
    </row>
    <row r="9" spans="1:45" x14ac:dyDescent="0.25">
      <c r="A9" s="1025"/>
      <c r="B9" s="1026"/>
      <c r="C9" s="1026"/>
      <c r="D9" s="1026"/>
      <c r="E9" s="1027"/>
      <c r="F9" s="1027"/>
      <c r="G9" s="1026"/>
      <c r="H9" s="1026"/>
      <c r="I9" s="1026"/>
      <c r="J9" s="1026"/>
      <c r="AK9" s="933"/>
    </row>
    <row r="10" spans="1:45" x14ac:dyDescent="0.25">
      <c r="A10" s="468"/>
      <c r="B10" s="933"/>
      <c r="C10" s="933"/>
      <c r="D10" s="933"/>
      <c r="E10" s="1000"/>
      <c r="F10" s="1000"/>
      <c r="AK10" s="933"/>
    </row>
    <row r="22" spans="2:2" x14ac:dyDescent="0.25">
      <c r="B22" s="300"/>
    </row>
    <row r="36" spans="1:2" x14ac:dyDescent="0.25">
      <c r="A36" s="1028" t="s">
        <v>29</v>
      </c>
    </row>
    <row r="42" spans="1:2" x14ac:dyDescent="0.25">
      <c r="B42" s="300"/>
    </row>
  </sheetData>
  <pageMargins left="0.78740157499999996" right="0.78740157499999996" top="0.984251969" bottom="0.984251969" header="0.4921259845" footer="0.4921259845"/>
  <pageSetup paperSize="9" scale="46" orientation="landscape" horizontalDpi="4294967295" verticalDpi="4294967295" r:id="rId1"/>
  <headerFooter alignWithMargins="0">
    <oddHeader>&amp;LFachhochschule Südwestfalen
- Der Kanzler -&amp;RIserlohn, 01.12.2023
SG 2.1</oddHead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42"/>
  <sheetViews>
    <sheetView zoomScaleNormal="100" workbookViewId="0">
      <selection activeCell="N14" sqref="N14"/>
    </sheetView>
  </sheetViews>
  <sheetFormatPr baseColWidth="10" defaultColWidth="10.5546875" defaultRowHeight="13.2" x14ac:dyDescent="0.25"/>
  <cols>
    <col min="1" max="1" width="9.44140625" style="711" customWidth="1"/>
    <col min="2" max="25" width="6.5546875" style="711" customWidth="1"/>
    <col min="26" max="36" width="6.44140625" style="711" customWidth="1"/>
    <col min="37" max="37" width="5.5546875" style="711" customWidth="1"/>
    <col min="38" max="38" width="6" style="711" customWidth="1"/>
    <col min="39" max="39" width="6.44140625" style="711" customWidth="1"/>
    <col min="40" max="40" width="5.5546875" style="711" customWidth="1"/>
    <col min="41" max="41" width="5.6640625" style="711" customWidth="1"/>
    <col min="42" max="42" width="6.109375" style="711" customWidth="1"/>
    <col min="43" max="43" width="5.88671875" style="711" customWidth="1"/>
    <col min="44" max="44" width="5.5546875" style="711" customWidth="1"/>
    <col min="45" max="45" width="4.109375" style="711" customWidth="1"/>
    <col min="46" max="16384" width="10.5546875" style="711"/>
  </cols>
  <sheetData>
    <row r="2" spans="1:45" x14ac:dyDescent="0.25">
      <c r="A2" s="377" t="s">
        <v>508</v>
      </c>
    </row>
    <row r="3" spans="1:45" x14ac:dyDescent="0.25">
      <c r="A3" s="300" t="s">
        <v>337</v>
      </c>
      <c r="B3" s="300"/>
      <c r="C3" s="300"/>
      <c r="D3" s="300"/>
      <c r="E3" s="300"/>
      <c r="F3" s="300"/>
      <c r="G3" s="300"/>
    </row>
    <row r="4" spans="1:45" x14ac:dyDescent="0.25">
      <c r="A4" s="300"/>
      <c r="B4" s="300"/>
      <c r="C4" s="300"/>
      <c r="D4" s="300"/>
      <c r="E4" s="300"/>
      <c r="F4" s="300"/>
      <c r="G4" s="300"/>
    </row>
    <row r="5" spans="1:45" x14ac:dyDescent="0.25">
      <c r="A5" s="300"/>
      <c r="B5" s="300"/>
      <c r="C5" s="300"/>
      <c r="D5" s="300"/>
      <c r="E5" s="300"/>
      <c r="F5" s="300"/>
      <c r="G5" s="300"/>
      <c r="X5" s="933"/>
    </row>
    <row r="6" spans="1:45" ht="26.4" x14ac:dyDescent="0.25">
      <c r="A6" s="995"/>
      <c r="B6" s="1021" t="s">
        <v>300</v>
      </c>
      <c r="C6" s="1021" t="s">
        <v>301</v>
      </c>
      <c r="D6" s="1021" t="s">
        <v>302</v>
      </c>
      <c r="E6" s="1021" t="s">
        <v>303</v>
      </c>
      <c r="F6" s="1021" t="s">
        <v>304</v>
      </c>
      <c r="G6" s="1007" t="s">
        <v>305</v>
      </c>
      <c r="H6" s="1021" t="s">
        <v>306</v>
      </c>
      <c r="I6" s="1021" t="s">
        <v>307</v>
      </c>
      <c r="J6" s="1021" t="s">
        <v>308</v>
      </c>
      <c r="K6" s="1007" t="s">
        <v>309</v>
      </c>
      <c r="L6" s="1082" t="s">
        <v>310</v>
      </c>
      <c r="M6" s="1082" t="s">
        <v>311</v>
      </c>
      <c r="N6" s="1082" t="s">
        <v>312</v>
      </c>
      <c r="O6" s="1082" t="s">
        <v>313</v>
      </c>
      <c r="P6" s="1082" t="s">
        <v>314</v>
      </c>
      <c r="Q6" s="1082" t="s">
        <v>315</v>
      </c>
      <c r="R6" s="1082" t="s">
        <v>316</v>
      </c>
      <c r="S6" s="1407" t="s">
        <v>317</v>
      </c>
      <c r="T6" s="1407" t="s">
        <v>318</v>
      </c>
      <c r="U6" s="1407" t="s">
        <v>319</v>
      </c>
      <c r="V6" s="1082" t="s">
        <v>320</v>
      </c>
      <c r="W6" s="1082" t="s">
        <v>321</v>
      </c>
      <c r="X6" s="1022" t="s">
        <v>322</v>
      </c>
      <c r="Y6" s="998" t="s">
        <v>323</v>
      </c>
      <c r="Z6" s="1022" t="s">
        <v>324</v>
      </c>
      <c r="AA6" s="1022" t="s">
        <v>325</v>
      </c>
      <c r="AB6" s="1022" t="s">
        <v>326</v>
      </c>
      <c r="AC6" s="1023" t="s">
        <v>327</v>
      </c>
      <c r="AD6" s="1022" t="s">
        <v>328</v>
      </c>
      <c r="AE6" s="1022" t="s">
        <v>329</v>
      </c>
      <c r="AF6" s="1022" t="s">
        <v>330</v>
      </c>
      <c r="AG6" s="1006" t="s">
        <v>338</v>
      </c>
      <c r="AH6" s="1082" t="s">
        <v>332</v>
      </c>
      <c r="AI6" s="1082" t="s">
        <v>333</v>
      </c>
      <c r="AJ6" s="1022" t="s">
        <v>334</v>
      </c>
      <c r="AK6" s="1022" t="s">
        <v>335</v>
      </c>
      <c r="AL6" s="1082" t="s">
        <v>339</v>
      </c>
      <c r="AM6" s="1022" t="s">
        <v>336</v>
      </c>
      <c r="AN6" s="1022" t="s">
        <v>340</v>
      </c>
      <c r="AO6" s="1022" t="s">
        <v>362</v>
      </c>
      <c r="AP6" s="1082" t="s">
        <v>381</v>
      </c>
      <c r="AQ6" s="1082" t="s">
        <v>386</v>
      </c>
      <c r="AR6" s="1082" t="s">
        <v>409</v>
      </c>
      <c r="AS6" s="1082" t="s">
        <v>507</v>
      </c>
    </row>
    <row r="7" spans="1:45" ht="26.4" x14ac:dyDescent="0.25">
      <c r="A7" s="1021" t="s">
        <v>239</v>
      </c>
      <c r="B7" s="1029">
        <v>203</v>
      </c>
      <c r="C7" s="1029">
        <v>128</v>
      </c>
      <c r="D7" s="1029">
        <v>209</v>
      </c>
      <c r="E7" s="1030">
        <v>161</v>
      </c>
      <c r="F7" s="1030">
        <v>209</v>
      </c>
      <c r="G7" s="1029">
        <v>204</v>
      </c>
      <c r="H7" s="1029">
        <v>231</v>
      </c>
      <c r="I7" s="1029">
        <v>254</v>
      </c>
      <c r="J7" s="1029">
        <v>293</v>
      </c>
      <c r="K7" s="1030">
        <v>327</v>
      </c>
      <c r="L7" s="1029">
        <v>413</v>
      </c>
      <c r="M7" s="1029">
        <v>409</v>
      </c>
      <c r="N7" s="1029">
        <v>437</v>
      </c>
      <c r="O7" s="1029">
        <v>574</v>
      </c>
      <c r="P7" s="1029">
        <v>477</v>
      </c>
      <c r="Q7" s="1029">
        <v>678</v>
      </c>
      <c r="R7" s="1029">
        <v>505</v>
      </c>
      <c r="S7" s="1029">
        <v>572</v>
      </c>
      <c r="T7" s="1029">
        <v>678</v>
      </c>
      <c r="U7" s="1029">
        <v>727</v>
      </c>
      <c r="V7" s="1029">
        <v>618</v>
      </c>
      <c r="W7" s="1029">
        <v>892</v>
      </c>
      <c r="X7" s="1023">
        <v>786</v>
      </c>
      <c r="Y7" s="1023">
        <v>1046</v>
      </c>
      <c r="Z7" s="1023">
        <v>873</v>
      </c>
      <c r="AA7" s="1023">
        <v>1245</v>
      </c>
      <c r="AB7" s="1023">
        <v>994</v>
      </c>
      <c r="AC7" s="1023">
        <v>1256</v>
      </c>
      <c r="AD7" s="1023">
        <v>1253</v>
      </c>
      <c r="AE7" s="1023">
        <v>1321</v>
      </c>
      <c r="AF7" s="1023">
        <v>1185</v>
      </c>
      <c r="AG7" s="1023">
        <v>1265</v>
      </c>
      <c r="AH7" s="1023">
        <v>1258</v>
      </c>
      <c r="AI7" s="1023">
        <v>1200</v>
      </c>
      <c r="AJ7" s="1023">
        <v>899</v>
      </c>
      <c r="AK7" s="1023">
        <v>1079</v>
      </c>
      <c r="AL7" s="1023">
        <v>755</v>
      </c>
      <c r="AM7" s="1023">
        <v>876</v>
      </c>
      <c r="AN7" s="1023">
        <v>778</v>
      </c>
      <c r="AO7" s="1023">
        <v>1014</v>
      </c>
      <c r="AP7" s="1023">
        <v>747</v>
      </c>
      <c r="AQ7" s="1023">
        <v>797</v>
      </c>
      <c r="AR7" s="1023">
        <v>726</v>
      </c>
      <c r="AS7" s="1023">
        <v>775</v>
      </c>
    </row>
    <row r="8" spans="1:45" x14ac:dyDescent="0.25">
      <c r="A8" s="1025"/>
      <c r="B8" s="1026"/>
      <c r="C8" s="1026"/>
      <c r="D8" s="1026"/>
      <c r="E8" s="1027"/>
      <c r="F8" s="1027"/>
      <c r="G8" s="1026"/>
      <c r="H8" s="1026"/>
      <c r="I8" s="1026"/>
      <c r="J8" s="1026"/>
      <c r="X8" s="933"/>
    </row>
    <row r="9" spans="1:45" x14ac:dyDescent="0.25">
      <c r="A9" s="1025"/>
      <c r="B9" s="1026"/>
      <c r="C9" s="1026"/>
      <c r="D9" s="1026"/>
      <c r="E9" s="1027"/>
      <c r="F9" s="1027"/>
      <c r="G9" s="1026"/>
      <c r="H9" s="1026"/>
      <c r="I9" s="1026"/>
      <c r="J9" s="1026"/>
      <c r="X9" s="933"/>
    </row>
    <row r="10" spans="1:45" x14ac:dyDescent="0.25">
      <c r="A10" s="1025"/>
      <c r="B10" s="1026"/>
      <c r="C10" s="1026"/>
      <c r="D10" s="1026"/>
      <c r="E10" s="1027"/>
      <c r="F10" s="1027"/>
      <c r="G10" s="1026"/>
      <c r="H10" s="1026"/>
      <c r="I10" s="1026"/>
      <c r="J10" s="1026"/>
      <c r="X10" s="933"/>
    </row>
    <row r="11" spans="1:45" x14ac:dyDescent="0.25">
      <c r="A11" s="468"/>
      <c r="B11" s="933"/>
      <c r="C11" s="933"/>
      <c r="D11" s="933"/>
      <c r="E11" s="1000"/>
      <c r="F11" s="1000"/>
    </row>
    <row r="22" spans="2:2" x14ac:dyDescent="0.25">
      <c r="B22" s="300"/>
    </row>
    <row r="35" spans="1:2" x14ac:dyDescent="0.25">
      <c r="A35" s="1028" t="s">
        <v>29</v>
      </c>
    </row>
    <row r="42" spans="1:2" x14ac:dyDescent="0.25">
      <c r="B42" s="300"/>
    </row>
  </sheetData>
  <pageMargins left="0.78740157499999996" right="0.78740157499999996" top="0.984251969" bottom="0.984251969" header="0.4921259845" footer="0.4921259845"/>
  <pageSetup paperSize="9" scale="45" orientation="landscape" horizontalDpi="4294967295" verticalDpi="4294967295" r:id="rId1"/>
  <headerFooter alignWithMargins="0">
    <oddHeader>&amp;LFachhochschule Südwestfalen
- Der Kanzler -&amp;RIserlohn, 01.12.2023
SG 2.1</oddHead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topLeftCell="C1" zoomScaleNormal="100" workbookViewId="0">
      <selection activeCell="T16" sqref="T16"/>
    </sheetView>
  </sheetViews>
  <sheetFormatPr baseColWidth="10" defaultColWidth="11.5546875" defaultRowHeight="13.2" x14ac:dyDescent="0.25"/>
  <cols>
    <col min="1" max="1" width="19.33203125" style="711" customWidth="1"/>
    <col min="2" max="2" width="9" style="711" customWidth="1"/>
    <col min="3" max="3" width="9.33203125" style="711" customWidth="1"/>
    <col min="4" max="4" width="9" style="711" customWidth="1"/>
    <col min="5" max="5" width="9.44140625" style="711" customWidth="1"/>
    <col min="6" max="6" width="9" style="711" customWidth="1"/>
    <col min="7" max="7" width="9.44140625" style="711" customWidth="1"/>
    <col min="8" max="8" width="9" style="711" customWidth="1"/>
    <col min="9" max="9" width="8.6640625" style="711" customWidth="1"/>
    <col min="10" max="10" width="9" style="711" customWidth="1"/>
    <col min="11" max="15" width="9.33203125" style="711" customWidth="1"/>
    <col min="16" max="16" width="9.44140625" style="711" customWidth="1"/>
    <col min="17" max="18" width="9" style="711" customWidth="1"/>
    <col min="19" max="19" width="9.33203125" style="711" customWidth="1"/>
    <col min="20" max="21" width="9.109375" style="711" customWidth="1"/>
    <col min="22" max="22" width="10.5546875" style="711" customWidth="1"/>
    <col min="23" max="23" width="8.88671875" style="711" customWidth="1"/>
    <col min="24" max="24" width="9.33203125" style="711" customWidth="1"/>
    <col min="25" max="16384" width="11.5546875" style="711"/>
  </cols>
  <sheetData>
    <row r="2" spans="1:24" x14ac:dyDescent="0.25">
      <c r="A2" s="377" t="s">
        <v>422</v>
      </c>
    </row>
    <row r="3" spans="1:24" x14ac:dyDescent="0.25">
      <c r="A3" s="377"/>
      <c r="Q3" s="933"/>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331</v>
      </c>
      <c r="C5" s="1023">
        <v>370</v>
      </c>
      <c r="D5" s="1023">
        <v>413</v>
      </c>
      <c r="E5" s="1023">
        <v>485</v>
      </c>
      <c r="F5" s="1181">
        <v>620</v>
      </c>
      <c r="G5" s="1181">
        <v>822</v>
      </c>
      <c r="H5" s="1181">
        <v>1011</v>
      </c>
      <c r="I5" s="1023">
        <v>1155</v>
      </c>
      <c r="J5" s="1023">
        <v>1077</v>
      </c>
      <c r="K5" s="1023">
        <v>1405</v>
      </c>
      <c r="L5" s="1023">
        <v>1510</v>
      </c>
      <c r="M5" s="1023">
        <v>1832</v>
      </c>
      <c r="N5" s="1023">
        <v>2118</v>
      </c>
      <c r="O5" s="1023">
        <v>2250</v>
      </c>
      <c r="P5" s="1023">
        <v>2574</v>
      </c>
      <c r="Q5" s="1023">
        <v>2450</v>
      </c>
      <c r="R5" s="1023">
        <v>2458</v>
      </c>
      <c r="S5" s="1023">
        <v>2020</v>
      </c>
      <c r="T5" s="1023">
        <v>1631</v>
      </c>
      <c r="U5" s="1023">
        <v>1792</v>
      </c>
      <c r="V5" s="1023">
        <v>1544</v>
      </c>
      <c r="W5" s="1023">
        <v>1501</v>
      </c>
      <c r="X5" s="1023"/>
    </row>
    <row r="6" spans="1:24" ht="26.4" x14ac:dyDescent="0.25">
      <c r="A6" s="1022" t="s">
        <v>424</v>
      </c>
      <c r="B6" s="1023">
        <v>936</v>
      </c>
      <c r="C6" s="1023">
        <v>1253</v>
      </c>
      <c r="D6" s="1023">
        <v>1400</v>
      </c>
      <c r="E6" s="1181">
        <v>1673</v>
      </c>
      <c r="F6" s="1181">
        <v>1716</v>
      </c>
      <c r="G6" s="1181">
        <v>1509</v>
      </c>
      <c r="H6" s="1023">
        <v>1965</v>
      </c>
      <c r="I6" s="1023">
        <v>2177</v>
      </c>
      <c r="J6" s="1023">
        <v>2255</v>
      </c>
      <c r="K6" s="1023">
        <v>2219</v>
      </c>
      <c r="L6" s="1023">
        <v>3295</v>
      </c>
      <c r="M6" s="1023">
        <v>3312</v>
      </c>
      <c r="N6" s="1023">
        <v>2891</v>
      </c>
      <c r="O6" s="1023">
        <v>3081</v>
      </c>
      <c r="P6" s="1023">
        <v>3193</v>
      </c>
      <c r="Q6" s="1023">
        <v>3768</v>
      </c>
      <c r="R6" s="1023">
        <v>3229</v>
      </c>
      <c r="S6" s="1023">
        <v>2998</v>
      </c>
      <c r="T6" s="1023">
        <v>2748</v>
      </c>
      <c r="U6" s="1023">
        <v>2509</v>
      </c>
      <c r="V6" s="1023">
        <v>2184</v>
      </c>
      <c r="W6" s="1023">
        <v>2171</v>
      </c>
      <c r="X6" s="1023">
        <v>2158</v>
      </c>
    </row>
    <row r="7" spans="1:24" ht="26.4" x14ac:dyDescent="0.25">
      <c r="A7" s="1022" t="s">
        <v>425</v>
      </c>
      <c r="B7" s="1023">
        <v>2775</v>
      </c>
      <c r="C7" s="1023">
        <v>3354</v>
      </c>
      <c r="D7" s="1023">
        <v>3864</v>
      </c>
      <c r="E7" s="1181">
        <v>4416</v>
      </c>
      <c r="F7" s="1181">
        <v>5084</v>
      </c>
      <c r="G7" s="1181">
        <v>5346</v>
      </c>
      <c r="H7" s="1023">
        <v>5973</v>
      </c>
      <c r="I7" s="1023">
        <v>6156</v>
      </c>
      <c r="J7" s="1023">
        <v>6575</v>
      </c>
      <c r="K7" s="1023">
        <v>6985</v>
      </c>
      <c r="L7" s="1023">
        <v>8419</v>
      </c>
      <c r="M7" s="1023">
        <v>9492</v>
      </c>
      <c r="N7" s="1023">
        <v>9872</v>
      </c>
      <c r="O7" s="1023">
        <v>10203</v>
      </c>
      <c r="P7" s="1181">
        <v>9920</v>
      </c>
      <c r="Q7" s="1181">
        <v>9856</v>
      </c>
      <c r="R7" s="1181">
        <v>9627</v>
      </c>
      <c r="S7" s="1023">
        <v>8966</v>
      </c>
      <c r="T7" s="1023">
        <v>8576</v>
      </c>
      <c r="U7" s="1023">
        <v>8111</v>
      </c>
      <c r="V7" s="1023">
        <v>7719</v>
      </c>
      <c r="W7" s="1023">
        <v>7036</v>
      </c>
      <c r="X7" s="1023">
        <v>6508</v>
      </c>
    </row>
    <row r="8" spans="1:24" x14ac:dyDescent="0.25">
      <c r="Q8" s="933"/>
      <c r="T8" s="933"/>
    </row>
    <row r="9" spans="1:24" x14ac:dyDescent="0.25">
      <c r="A9" s="933"/>
      <c r="B9" s="933"/>
      <c r="C9" s="933"/>
      <c r="D9" s="933"/>
      <c r="E9" s="933"/>
      <c r="F9" s="933"/>
      <c r="Q9" s="933"/>
    </row>
    <row r="10" spans="1:24" x14ac:dyDescent="0.25">
      <c r="A10" s="933"/>
      <c r="B10" s="933"/>
      <c r="C10" s="933"/>
      <c r="D10" s="933"/>
      <c r="E10" s="933"/>
      <c r="F10" s="933"/>
      <c r="Q10" s="933"/>
    </row>
    <row r="11" spans="1:24" x14ac:dyDescent="0.25">
      <c r="A11" s="933"/>
      <c r="B11" s="933"/>
      <c r="C11" s="933"/>
      <c r="D11" s="933"/>
      <c r="E11" s="933"/>
      <c r="F11" s="933"/>
    </row>
    <row r="12" spans="1:24" x14ac:dyDescent="0.25">
      <c r="A12" s="933"/>
      <c r="B12" s="933"/>
      <c r="C12" s="933"/>
      <c r="D12" s="933"/>
      <c r="E12" s="933"/>
      <c r="F12" s="933"/>
    </row>
    <row r="13" spans="1:24" x14ac:dyDescent="0.25">
      <c r="A13" s="933"/>
      <c r="B13" s="933"/>
      <c r="C13" s="933"/>
      <c r="D13" s="933"/>
      <c r="E13" s="933"/>
      <c r="F13" s="933"/>
    </row>
    <row r="14" spans="1:24" x14ac:dyDescent="0.25">
      <c r="A14" s="933"/>
      <c r="B14" s="933"/>
      <c r="C14" s="933"/>
      <c r="D14" s="933"/>
      <c r="E14" s="933"/>
      <c r="F14" s="933"/>
    </row>
    <row r="15" spans="1:24" x14ac:dyDescent="0.25">
      <c r="A15" s="933"/>
      <c r="B15" s="933"/>
      <c r="C15" s="933"/>
      <c r="D15" s="933"/>
      <c r="E15" s="933"/>
      <c r="F15" s="933"/>
    </row>
    <row r="16" spans="1:24" x14ac:dyDescent="0.25">
      <c r="A16" s="933"/>
      <c r="B16" s="933"/>
      <c r="C16" s="933"/>
      <c r="D16" s="933"/>
      <c r="E16" s="933"/>
      <c r="F16" s="933"/>
    </row>
    <row r="17" spans="1:6" x14ac:dyDescent="0.25">
      <c r="A17" s="933"/>
      <c r="B17" s="933"/>
      <c r="C17" s="933"/>
      <c r="D17" s="933"/>
      <c r="E17" s="933"/>
      <c r="F17" s="933"/>
    </row>
    <row r="32" spans="1:6" x14ac:dyDescent="0.25">
      <c r="A32" s="711" t="s">
        <v>426</v>
      </c>
    </row>
    <row r="33" spans="1:7" x14ac:dyDescent="0.25">
      <c r="A33" s="711" t="s">
        <v>427</v>
      </c>
    </row>
    <row r="35" spans="1:7" x14ac:dyDescent="0.25">
      <c r="A35" s="300" t="s">
        <v>428</v>
      </c>
      <c r="B35" s="300"/>
      <c r="C35" s="300"/>
      <c r="D35" s="300"/>
      <c r="E35" s="300"/>
      <c r="F35" s="300"/>
      <c r="G35" s="821"/>
    </row>
    <row r="36" spans="1:7" x14ac:dyDescent="0.25">
      <c r="A36" s="300" t="s">
        <v>429</v>
      </c>
      <c r="B36" s="300"/>
      <c r="C36" s="300"/>
      <c r="D36" s="300"/>
      <c r="E36" s="300"/>
      <c r="F36" s="300"/>
      <c r="G36" s="821"/>
    </row>
    <row r="37" spans="1:7" x14ac:dyDescent="0.25">
      <c r="A37" s="300" t="s">
        <v>430</v>
      </c>
      <c r="B37" s="300"/>
      <c r="C37" s="300"/>
      <c r="D37" s="300"/>
      <c r="E37" s="300"/>
      <c r="F37" s="300"/>
    </row>
    <row r="39" spans="1:7" x14ac:dyDescent="0.25">
      <c r="A39" s="1028" t="s">
        <v>29</v>
      </c>
    </row>
  </sheetData>
  <pageMargins left="0.7" right="0.7" top="0.78740157499999996" bottom="0.78740157499999996" header="0.3" footer="0.3"/>
  <pageSetup paperSize="9" scale="39" orientation="landscape" horizontalDpi="1200" verticalDpi="1200" r:id="rId1"/>
  <headerFooter>
    <oddHeader>&amp;LFachhochschule Südwestfalen
- Der Kanzler -&amp;RIserlohn, 01.12.2023
SG 2.1</oddHeader>
    <oddFooter>&amp;RTabelle 24 Verlauf gesamt</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39"/>
  <sheetViews>
    <sheetView zoomScaleNormal="100" workbookViewId="0">
      <selection activeCell="W6" sqref="W6"/>
    </sheetView>
  </sheetViews>
  <sheetFormatPr baseColWidth="10" defaultColWidth="11.44140625" defaultRowHeight="13.2" x14ac:dyDescent="0.25"/>
  <cols>
    <col min="1" max="1" width="20.6640625" style="711" customWidth="1"/>
    <col min="2" max="3" width="8.6640625" style="711" customWidth="1"/>
    <col min="4" max="4" width="8.5546875" style="711" customWidth="1"/>
    <col min="5" max="8" width="8.6640625" style="711" customWidth="1"/>
    <col min="9" max="10" width="9" style="711" customWidth="1"/>
    <col min="11" max="11" width="9.33203125" style="711" customWidth="1"/>
    <col min="12" max="12" width="9.44140625" style="711" customWidth="1"/>
    <col min="13" max="13" width="9.33203125" style="711" customWidth="1"/>
    <col min="14" max="14" width="9.44140625" style="711" customWidth="1"/>
    <col min="15" max="15" width="9.6640625" style="711" customWidth="1"/>
    <col min="16" max="16" width="8.6640625" style="711" customWidth="1"/>
    <col min="17" max="17" width="9.44140625" style="711" customWidth="1"/>
    <col min="18" max="18" width="9.5546875" style="711" customWidth="1"/>
    <col min="19" max="19" width="9.6640625" style="711" customWidth="1"/>
    <col min="20" max="21" width="8.6640625" style="711" customWidth="1"/>
    <col min="22" max="22" width="10.33203125" style="711" customWidth="1"/>
    <col min="23" max="24" width="9.33203125" style="711" customWidth="1"/>
    <col min="25" max="16384" width="11.44140625" style="711"/>
  </cols>
  <sheetData>
    <row r="2" spans="1:24" x14ac:dyDescent="0.25">
      <c r="A2" s="377" t="s">
        <v>431</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41</v>
      </c>
      <c r="C5" s="1023">
        <v>44</v>
      </c>
      <c r="D5" s="1023">
        <v>29</v>
      </c>
      <c r="E5" s="1181">
        <v>35</v>
      </c>
      <c r="F5" s="1181">
        <v>68</v>
      </c>
      <c r="G5" s="1181">
        <v>95</v>
      </c>
      <c r="H5" s="1181">
        <v>106</v>
      </c>
      <c r="I5" s="1023">
        <v>154</v>
      </c>
      <c r="J5" s="1023">
        <v>157</v>
      </c>
      <c r="K5" s="1023">
        <v>159</v>
      </c>
      <c r="L5" s="1023">
        <v>198</v>
      </c>
      <c r="M5" s="1023">
        <v>207</v>
      </c>
      <c r="N5" s="1023">
        <v>178</v>
      </c>
      <c r="O5" s="1023">
        <v>254</v>
      </c>
      <c r="P5" s="1023">
        <v>202</v>
      </c>
      <c r="Q5" s="1023">
        <v>191</v>
      </c>
      <c r="R5" s="1023">
        <v>170</v>
      </c>
      <c r="S5" s="1023">
        <v>191</v>
      </c>
      <c r="T5" s="1023">
        <v>135</v>
      </c>
      <c r="U5" s="1023">
        <v>145</v>
      </c>
      <c r="V5" s="1023">
        <v>131</v>
      </c>
      <c r="W5" s="1023">
        <v>111</v>
      </c>
      <c r="X5" s="1023"/>
    </row>
    <row r="6" spans="1:24" x14ac:dyDescent="0.25">
      <c r="A6" s="1022" t="s">
        <v>424</v>
      </c>
      <c r="B6" s="1023">
        <v>153</v>
      </c>
      <c r="C6" s="1023">
        <v>226</v>
      </c>
      <c r="D6" s="1023">
        <v>230</v>
      </c>
      <c r="E6" s="1181">
        <v>292</v>
      </c>
      <c r="F6" s="1023">
        <v>292</v>
      </c>
      <c r="G6" s="1023">
        <v>349</v>
      </c>
      <c r="H6" s="1023">
        <v>379</v>
      </c>
      <c r="I6" s="1023">
        <v>380</v>
      </c>
      <c r="J6" s="1023">
        <v>461</v>
      </c>
      <c r="K6" s="1023">
        <v>357</v>
      </c>
      <c r="L6" s="1023">
        <v>569</v>
      </c>
      <c r="M6" s="1023">
        <v>633</v>
      </c>
      <c r="N6" s="1023">
        <v>417</v>
      </c>
      <c r="O6" s="1023">
        <v>469</v>
      </c>
      <c r="P6" s="1023">
        <v>493</v>
      </c>
      <c r="Q6" s="1023">
        <v>465</v>
      </c>
      <c r="R6" s="1023">
        <v>389</v>
      </c>
      <c r="S6" s="1023">
        <v>348</v>
      </c>
      <c r="T6" s="1023">
        <v>290</v>
      </c>
      <c r="U6" s="1023">
        <v>181</v>
      </c>
      <c r="V6" s="1023">
        <v>190</v>
      </c>
      <c r="W6" s="1023">
        <v>167</v>
      </c>
      <c r="X6" s="1023">
        <v>133</v>
      </c>
    </row>
    <row r="7" spans="1:24" x14ac:dyDescent="0.25">
      <c r="A7" s="1022" t="s">
        <v>425</v>
      </c>
      <c r="B7" s="1023">
        <v>382</v>
      </c>
      <c r="C7" s="1023">
        <v>520</v>
      </c>
      <c r="D7" s="1023">
        <v>600</v>
      </c>
      <c r="E7" s="1181">
        <v>739</v>
      </c>
      <c r="F7" s="1023">
        <v>845</v>
      </c>
      <c r="G7" s="1023">
        <v>966</v>
      </c>
      <c r="H7" s="1023">
        <v>1032</v>
      </c>
      <c r="I7" s="1023">
        <v>1120</v>
      </c>
      <c r="J7" s="1023">
        <v>1195</v>
      </c>
      <c r="K7" s="1023">
        <v>1181</v>
      </c>
      <c r="L7" s="1023">
        <v>1347</v>
      </c>
      <c r="M7" s="1023">
        <v>1466</v>
      </c>
      <c r="N7" s="1023">
        <v>1422</v>
      </c>
      <c r="O7" s="1023">
        <v>1411</v>
      </c>
      <c r="P7" s="1181">
        <v>1330</v>
      </c>
      <c r="Q7" s="1181">
        <v>1305</v>
      </c>
      <c r="R7" s="1181">
        <v>1163</v>
      </c>
      <c r="S7" s="1023">
        <v>1009</v>
      </c>
      <c r="T7" s="1023">
        <v>885</v>
      </c>
      <c r="U7" s="1023">
        <v>712</v>
      </c>
      <c r="V7" s="1023">
        <v>591</v>
      </c>
      <c r="W7" s="1023">
        <v>513</v>
      </c>
      <c r="X7" s="1023">
        <v>448</v>
      </c>
    </row>
    <row r="32" spans="1:1" x14ac:dyDescent="0.25">
      <c r="A32" s="711" t="s">
        <v>432</v>
      </c>
    </row>
    <row r="33" spans="1:7" x14ac:dyDescent="0.25">
      <c r="A33" s="711" t="s">
        <v>427</v>
      </c>
    </row>
    <row r="35" spans="1:7" x14ac:dyDescent="0.25">
      <c r="A35" s="300" t="s">
        <v>428</v>
      </c>
      <c r="B35" s="300"/>
      <c r="C35" s="300"/>
      <c r="D35" s="300"/>
      <c r="E35" s="300"/>
      <c r="F35" s="300"/>
      <c r="G35" s="821"/>
    </row>
    <row r="36" spans="1:7" x14ac:dyDescent="0.25">
      <c r="A36" s="300" t="s">
        <v>429</v>
      </c>
      <c r="B36" s="300"/>
      <c r="C36" s="300"/>
      <c r="D36" s="300"/>
      <c r="E36" s="300"/>
      <c r="F36" s="300"/>
      <c r="G36" s="821"/>
    </row>
    <row r="37" spans="1:7" x14ac:dyDescent="0.25">
      <c r="A37" s="300" t="s">
        <v>430</v>
      </c>
      <c r="B37" s="300"/>
      <c r="C37" s="300"/>
      <c r="D37" s="300"/>
      <c r="E37" s="300"/>
      <c r="F37" s="300"/>
    </row>
    <row r="39" spans="1:7" x14ac:dyDescent="0.25">
      <c r="A39" s="1028" t="s">
        <v>29</v>
      </c>
    </row>
  </sheetData>
  <pageMargins left="0.78740157499999996" right="0.78740157499999996" top="0.984251969" bottom="0.984251969" header="0.4921259845" footer="0.4921259845"/>
  <pageSetup paperSize="9" scale="57" orientation="landscape" r:id="rId1"/>
  <headerFooter alignWithMargins="0">
    <oddHeader>&amp;LFachhochschule Südwestfalen
- Der Kanzler - &amp;RIserlohn, 01.12.2023
SG 2.1</oddHead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39"/>
  <sheetViews>
    <sheetView topLeftCell="D1" zoomScaleNormal="100" workbookViewId="0">
      <selection activeCell="X7" sqref="X7"/>
    </sheetView>
  </sheetViews>
  <sheetFormatPr baseColWidth="10" defaultColWidth="11.44140625" defaultRowHeight="13.2" x14ac:dyDescent="0.25"/>
  <cols>
    <col min="1" max="1" width="21.33203125" style="711" customWidth="1"/>
    <col min="2" max="2" width="8.6640625" style="711" customWidth="1"/>
    <col min="3" max="3" width="9.33203125" style="711" customWidth="1"/>
    <col min="4" max="4" width="8.5546875" style="711" customWidth="1"/>
    <col min="5" max="6" width="8.6640625" style="711" customWidth="1"/>
    <col min="7" max="7" width="8.5546875" style="711" customWidth="1"/>
    <col min="8" max="8" width="9" style="711" customWidth="1"/>
    <col min="9" max="9" width="8.6640625" style="711" customWidth="1"/>
    <col min="10" max="11" width="9.33203125" style="711" customWidth="1"/>
    <col min="12" max="13" width="9" style="711" customWidth="1"/>
    <col min="14" max="14" width="9.33203125" style="711" customWidth="1"/>
    <col min="15" max="15" width="9.44140625" style="711" customWidth="1"/>
    <col min="16" max="16" width="9" style="711" customWidth="1"/>
    <col min="17" max="19" width="9.33203125" style="711" customWidth="1"/>
    <col min="20" max="20" width="9.44140625" style="711" customWidth="1"/>
    <col min="21" max="21" width="8.5546875" style="711" customWidth="1"/>
    <col min="22" max="22" width="9.5546875" style="711" customWidth="1"/>
    <col min="23" max="24" width="9.109375" style="711" customWidth="1"/>
    <col min="25" max="16384" width="11.44140625" style="711"/>
  </cols>
  <sheetData>
    <row r="2" spans="1:24" x14ac:dyDescent="0.25">
      <c r="A2" s="377" t="s">
        <v>433</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23</v>
      </c>
      <c r="C5" s="1023">
        <v>33</v>
      </c>
      <c r="D5" s="1023">
        <v>16</v>
      </c>
      <c r="E5" s="1181">
        <v>21</v>
      </c>
      <c r="F5" s="1181">
        <v>22</v>
      </c>
      <c r="G5" s="1181">
        <v>35</v>
      </c>
      <c r="H5" s="1181">
        <v>24</v>
      </c>
      <c r="I5" s="1023">
        <v>40</v>
      </c>
      <c r="J5" s="1023">
        <v>36</v>
      </c>
      <c r="K5" s="1023">
        <v>50</v>
      </c>
      <c r="L5" s="1023">
        <v>67</v>
      </c>
      <c r="M5" s="1023">
        <v>72</v>
      </c>
      <c r="N5" s="1023">
        <v>72</v>
      </c>
      <c r="O5" s="1023">
        <v>82</v>
      </c>
      <c r="P5" s="1023">
        <v>121</v>
      </c>
      <c r="Q5" s="1023">
        <v>90</v>
      </c>
      <c r="R5" s="1023">
        <v>104</v>
      </c>
      <c r="S5" s="1023">
        <v>76</v>
      </c>
      <c r="T5" s="1023">
        <v>77</v>
      </c>
      <c r="U5" s="1023">
        <v>100</v>
      </c>
      <c r="V5" s="1023">
        <v>83</v>
      </c>
      <c r="W5" s="1023">
        <v>74</v>
      </c>
      <c r="X5" s="1023"/>
    </row>
    <row r="6" spans="1:24" x14ac:dyDescent="0.25">
      <c r="A6" s="1022" t="s">
        <v>424</v>
      </c>
      <c r="B6" s="1023">
        <v>41</v>
      </c>
      <c r="C6" s="1023">
        <v>86</v>
      </c>
      <c r="D6" s="1023">
        <v>76</v>
      </c>
      <c r="E6" s="1181">
        <v>93</v>
      </c>
      <c r="F6" s="1023">
        <v>161</v>
      </c>
      <c r="G6" s="1023">
        <v>131</v>
      </c>
      <c r="H6" s="1023">
        <v>141</v>
      </c>
      <c r="I6" s="1023">
        <v>178</v>
      </c>
      <c r="J6" s="1023">
        <v>200</v>
      </c>
      <c r="K6" s="1023">
        <v>181</v>
      </c>
      <c r="L6" s="1023">
        <v>255</v>
      </c>
      <c r="M6" s="1023">
        <v>277</v>
      </c>
      <c r="N6" s="1023">
        <v>277</v>
      </c>
      <c r="O6" s="1023">
        <v>305</v>
      </c>
      <c r="P6" s="1023">
        <v>296</v>
      </c>
      <c r="Q6" s="1023">
        <v>308</v>
      </c>
      <c r="R6" s="1023">
        <v>212</v>
      </c>
      <c r="S6" s="1023">
        <v>277</v>
      </c>
      <c r="T6" s="1023">
        <v>184</v>
      </c>
      <c r="U6" s="1023">
        <v>165</v>
      </c>
      <c r="V6" s="1023">
        <v>127</v>
      </c>
      <c r="W6" s="1023">
        <v>175</v>
      </c>
      <c r="X6" s="1023">
        <v>143</v>
      </c>
    </row>
    <row r="7" spans="1:24" x14ac:dyDescent="0.25">
      <c r="A7" s="1022" t="s">
        <v>425</v>
      </c>
      <c r="B7" s="1023">
        <v>140</v>
      </c>
      <c r="C7" s="1023">
        <v>182</v>
      </c>
      <c r="D7" s="1023">
        <v>206</v>
      </c>
      <c r="E7" s="1181">
        <v>243</v>
      </c>
      <c r="F7" s="1023">
        <v>332</v>
      </c>
      <c r="G7" s="1023">
        <v>357</v>
      </c>
      <c r="H7" s="1023">
        <v>386</v>
      </c>
      <c r="I7" s="1023">
        <v>427</v>
      </c>
      <c r="J7" s="1023">
        <v>503</v>
      </c>
      <c r="K7" s="1023">
        <v>537</v>
      </c>
      <c r="L7" s="1023">
        <v>619</v>
      </c>
      <c r="M7" s="1023">
        <v>716</v>
      </c>
      <c r="N7" s="1023">
        <v>842</v>
      </c>
      <c r="O7" s="1023">
        <v>922</v>
      </c>
      <c r="P7" s="1181">
        <v>931</v>
      </c>
      <c r="Q7" s="1181">
        <v>938</v>
      </c>
      <c r="R7" s="1181">
        <v>811</v>
      </c>
      <c r="S7" s="1023">
        <v>746</v>
      </c>
      <c r="T7" s="1023">
        <v>700</v>
      </c>
      <c r="U7" s="1023">
        <v>655</v>
      </c>
      <c r="V7" s="1023">
        <v>539</v>
      </c>
      <c r="W7" s="1023">
        <v>509</v>
      </c>
      <c r="X7" s="1023">
        <v>462</v>
      </c>
    </row>
    <row r="32" spans="1:1" x14ac:dyDescent="0.25">
      <c r="A32" s="711" t="s">
        <v>432</v>
      </c>
    </row>
    <row r="33" spans="1:7" x14ac:dyDescent="0.25">
      <c r="A33" s="711" t="s">
        <v>427</v>
      </c>
    </row>
    <row r="35" spans="1:7" x14ac:dyDescent="0.25">
      <c r="A35" s="300" t="s">
        <v>428</v>
      </c>
      <c r="B35" s="300"/>
      <c r="C35" s="300"/>
      <c r="D35" s="300"/>
      <c r="E35" s="300"/>
      <c r="F35" s="300"/>
      <c r="G35" s="821"/>
    </row>
    <row r="36" spans="1:7" x14ac:dyDescent="0.25">
      <c r="A36" s="300" t="s">
        <v>429</v>
      </c>
      <c r="B36" s="300"/>
      <c r="C36" s="300"/>
      <c r="D36" s="300"/>
      <c r="E36" s="300"/>
      <c r="F36" s="300"/>
      <c r="G36" s="821"/>
    </row>
    <row r="37" spans="1:7" x14ac:dyDescent="0.25">
      <c r="A37" s="300" t="s">
        <v>430</v>
      </c>
      <c r="B37" s="300"/>
      <c r="C37" s="300"/>
      <c r="D37" s="300"/>
      <c r="E37" s="300"/>
      <c r="F37" s="300"/>
    </row>
    <row r="39" spans="1:7" x14ac:dyDescent="0.25">
      <c r="A39" s="1028" t="s">
        <v>29</v>
      </c>
    </row>
  </sheetData>
  <pageMargins left="0.78740157499999996" right="0.78740157499999996" top="0.984251969" bottom="0.984251969" header="0.4921259845" footer="0.4921259845"/>
  <pageSetup paperSize="9" scale="57" orientation="landscape" r:id="rId1"/>
  <headerFooter alignWithMargins="0">
    <oddHeader>&amp;LFachhochschule Südwestfalen
- Der Kanzler - &amp;RIserlohn, 01.12.2023
SG 2.1</oddHeader>
    <oddFooter>&amp;R&amp;A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1"/>
  <sheetViews>
    <sheetView topLeftCell="C1" zoomScaleNormal="100" workbookViewId="0">
      <selection activeCell="S25" sqref="S25"/>
    </sheetView>
  </sheetViews>
  <sheetFormatPr baseColWidth="10" defaultColWidth="11.44140625" defaultRowHeight="13.2" x14ac:dyDescent="0.25"/>
  <cols>
    <col min="1" max="1" width="20.6640625" style="711" customWidth="1"/>
    <col min="2" max="9" width="8.6640625" style="711" customWidth="1"/>
    <col min="10" max="10" width="9.33203125" style="711" customWidth="1"/>
    <col min="11" max="11" width="9.44140625" style="711" customWidth="1"/>
    <col min="12" max="14" width="9.33203125" style="711" customWidth="1"/>
    <col min="15" max="15" width="9.5546875" style="711" customWidth="1"/>
    <col min="16" max="16" width="9.33203125" style="711" customWidth="1"/>
    <col min="17" max="17" width="8.6640625" style="711" customWidth="1"/>
    <col min="18" max="18" width="9.6640625" style="711" customWidth="1"/>
    <col min="19" max="19" width="9.5546875" style="711" customWidth="1"/>
    <col min="20" max="21" width="9.44140625" style="711" customWidth="1"/>
    <col min="22" max="23" width="8.6640625" style="711" customWidth="1"/>
    <col min="24" max="24" width="9.33203125" style="711" customWidth="1"/>
    <col min="25" max="16384" width="11.44140625" style="711"/>
  </cols>
  <sheetData>
    <row r="2" spans="1:24" x14ac:dyDescent="0.25">
      <c r="A2" s="377" t="s">
        <v>434</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25</v>
      </c>
      <c r="C5" s="1023">
        <v>32</v>
      </c>
      <c r="D5" s="1023">
        <v>51</v>
      </c>
      <c r="E5" s="1181">
        <v>55</v>
      </c>
      <c r="F5" s="1181">
        <v>64</v>
      </c>
      <c r="G5" s="1181">
        <v>109</v>
      </c>
      <c r="H5" s="1181">
        <v>92</v>
      </c>
      <c r="I5" s="1023">
        <v>119</v>
      </c>
      <c r="J5" s="1023">
        <v>117</v>
      </c>
      <c r="K5" s="1023">
        <v>113</v>
      </c>
      <c r="L5" s="1023">
        <v>90</v>
      </c>
      <c r="M5" s="1023">
        <v>88</v>
      </c>
      <c r="N5" s="1023">
        <v>82</v>
      </c>
      <c r="O5" s="1023">
        <v>81</v>
      </c>
      <c r="P5" s="1023">
        <v>88</v>
      </c>
      <c r="Q5" s="1023">
        <v>69</v>
      </c>
      <c r="R5" s="1023">
        <v>83</v>
      </c>
      <c r="S5" s="1023">
        <v>45</v>
      </c>
      <c r="T5" s="1023">
        <v>65</v>
      </c>
      <c r="U5" s="1023">
        <v>82</v>
      </c>
      <c r="V5" s="1023">
        <v>77</v>
      </c>
      <c r="W5" s="1023">
        <v>93</v>
      </c>
      <c r="X5" s="1023"/>
    </row>
    <row r="6" spans="1:24" x14ac:dyDescent="0.25">
      <c r="A6" s="1022" t="s">
        <v>424</v>
      </c>
      <c r="B6" s="1023">
        <v>136</v>
      </c>
      <c r="C6" s="1023">
        <v>161</v>
      </c>
      <c r="D6" s="1023">
        <v>198</v>
      </c>
      <c r="E6" s="1181">
        <v>241</v>
      </c>
      <c r="F6" s="1023">
        <v>170</v>
      </c>
      <c r="G6" s="1023">
        <v>157</v>
      </c>
      <c r="H6" s="1023">
        <v>197</v>
      </c>
      <c r="I6" s="1023">
        <v>158</v>
      </c>
      <c r="J6" s="1023">
        <v>147</v>
      </c>
      <c r="K6" s="1023">
        <v>132</v>
      </c>
      <c r="L6" s="1023">
        <v>302</v>
      </c>
      <c r="M6" s="1023">
        <v>207</v>
      </c>
      <c r="N6" s="1023">
        <v>162</v>
      </c>
      <c r="O6" s="1023">
        <v>262</v>
      </c>
      <c r="P6" s="1023">
        <v>327</v>
      </c>
      <c r="Q6" s="1023">
        <v>273</v>
      </c>
      <c r="R6" s="1023">
        <v>245</v>
      </c>
      <c r="S6" s="1023">
        <v>267</v>
      </c>
      <c r="T6" s="1023">
        <v>236</v>
      </c>
      <c r="U6" s="1023">
        <v>234</v>
      </c>
      <c r="V6" s="1023">
        <v>313</v>
      </c>
      <c r="W6" s="1023">
        <v>359</v>
      </c>
      <c r="X6" s="1023">
        <v>305</v>
      </c>
    </row>
    <row r="7" spans="1:24" x14ac:dyDescent="0.25">
      <c r="A7" s="1022" t="s">
        <v>425</v>
      </c>
      <c r="B7" s="1023">
        <v>356</v>
      </c>
      <c r="C7" s="1023">
        <v>417</v>
      </c>
      <c r="D7" s="1023">
        <v>496</v>
      </c>
      <c r="E7" s="1181">
        <v>566</v>
      </c>
      <c r="F7" s="1023">
        <v>598</v>
      </c>
      <c r="G7" s="1023">
        <v>589</v>
      </c>
      <c r="H7" s="1023">
        <v>580</v>
      </c>
      <c r="I7" s="1023">
        <v>536</v>
      </c>
      <c r="J7" s="1023">
        <v>433</v>
      </c>
      <c r="K7" s="1023">
        <v>379</v>
      </c>
      <c r="L7" s="1023">
        <v>524</v>
      </c>
      <c r="M7" s="1023">
        <v>514</v>
      </c>
      <c r="N7" s="1023">
        <v>486</v>
      </c>
      <c r="O7" s="1023">
        <v>543</v>
      </c>
      <c r="P7" s="1181">
        <v>637</v>
      </c>
      <c r="Q7" s="1181">
        <v>666</v>
      </c>
      <c r="R7" s="1181">
        <v>637</v>
      </c>
      <c r="S7" s="1023">
        <v>619</v>
      </c>
      <c r="T7" s="1023">
        <v>637</v>
      </c>
      <c r="U7" s="1023">
        <v>642</v>
      </c>
      <c r="V7" s="1023">
        <v>718</v>
      </c>
      <c r="W7" s="1023">
        <v>785</v>
      </c>
      <c r="X7" s="1023">
        <v>831</v>
      </c>
    </row>
    <row r="32" spans="1:2" x14ac:dyDescent="0.25">
      <c r="A32" s="821"/>
      <c r="B32" s="821"/>
    </row>
    <row r="33" spans="1:7" x14ac:dyDescent="0.25">
      <c r="A33" s="821"/>
      <c r="B33" s="821"/>
    </row>
    <row r="34" spans="1:7" x14ac:dyDescent="0.25">
      <c r="A34" s="711" t="s">
        <v>432</v>
      </c>
    </row>
    <row r="35" spans="1:7" x14ac:dyDescent="0.25">
      <c r="A35" s="711" t="s">
        <v>427</v>
      </c>
    </row>
    <row r="37" spans="1:7" x14ac:dyDescent="0.25">
      <c r="A37" s="300" t="s">
        <v>428</v>
      </c>
      <c r="B37" s="300"/>
      <c r="C37" s="300"/>
      <c r="D37" s="300"/>
      <c r="E37" s="300"/>
      <c r="F37" s="300"/>
      <c r="G37" s="821"/>
    </row>
    <row r="38" spans="1:7" x14ac:dyDescent="0.25">
      <c r="A38" s="300" t="s">
        <v>429</v>
      </c>
      <c r="B38" s="300"/>
      <c r="C38" s="300"/>
      <c r="D38" s="300"/>
      <c r="E38" s="300"/>
      <c r="F38" s="300"/>
      <c r="G38" s="821"/>
    </row>
    <row r="39" spans="1:7" x14ac:dyDescent="0.25">
      <c r="A39" s="300" t="s">
        <v>430</v>
      </c>
      <c r="B39" s="300"/>
      <c r="C39" s="300"/>
      <c r="D39" s="300"/>
      <c r="E39" s="300"/>
      <c r="F39" s="300"/>
    </row>
    <row r="41" spans="1:7" x14ac:dyDescent="0.25">
      <c r="A41" s="1028" t="s">
        <v>29</v>
      </c>
    </row>
  </sheetData>
  <pageMargins left="0.78740157499999996" right="0.78740157499999996" top="0.984251969" bottom="0.984251969" header="0.4921259845" footer="0.4921259845"/>
  <pageSetup paperSize="9" scale="57" orientation="landscape" r:id="rId1"/>
  <headerFooter alignWithMargins="0">
    <oddHeader>&amp;LFachhochschule Südwestfalen
- Der Kanzler - &amp;RIserlohn, 01.12.2023
SG 2.1</oddHeader>
    <oddFooter>&amp;R&amp;A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39"/>
  <sheetViews>
    <sheetView topLeftCell="B1" zoomScaleNormal="100" workbookViewId="0">
      <selection activeCell="L33" sqref="L33"/>
    </sheetView>
  </sheetViews>
  <sheetFormatPr baseColWidth="10" defaultColWidth="11.44140625" defaultRowHeight="13.2" x14ac:dyDescent="0.25"/>
  <cols>
    <col min="1" max="1" width="22.6640625" style="711" customWidth="1"/>
    <col min="2" max="13" width="8.6640625" style="711" customWidth="1"/>
    <col min="14" max="14" width="9.33203125" style="711" customWidth="1"/>
    <col min="15" max="15" width="9.44140625" style="711" customWidth="1"/>
    <col min="16" max="16" width="9" style="711" customWidth="1"/>
    <col min="17" max="17" width="8.6640625" style="711" customWidth="1"/>
    <col min="18" max="19" width="9.33203125" style="711" customWidth="1"/>
    <col min="20" max="20" width="8.6640625" style="711" customWidth="1"/>
    <col min="21" max="22" width="8.5546875" style="711" customWidth="1"/>
    <col min="23" max="23" width="9.109375" style="711" customWidth="1"/>
    <col min="24" max="24" width="9.33203125" style="711" customWidth="1"/>
    <col min="25" max="16384" width="11.44140625" style="711"/>
  </cols>
  <sheetData>
    <row r="2" spans="1:24" x14ac:dyDescent="0.25">
      <c r="A2" s="377" t="s">
        <v>435</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x14ac:dyDescent="0.25">
      <c r="A5" s="1022" t="s">
        <v>423</v>
      </c>
      <c r="B5" s="1023">
        <v>70</v>
      </c>
      <c r="C5" s="1023">
        <v>83</v>
      </c>
      <c r="D5" s="1023">
        <v>78</v>
      </c>
      <c r="E5" s="1181">
        <v>88</v>
      </c>
      <c r="F5" s="1181">
        <v>108</v>
      </c>
      <c r="G5" s="1181">
        <v>144</v>
      </c>
      <c r="H5" s="1181">
        <v>157</v>
      </c>
      <c r="I5" s="1023">
        <v>145</v>
      </c>
      <c r="J5" s="1023">
        <v>165</v>
      </c>
      <c r="K5" s="1023">
        <v>113</v>
      </c>
      <c r="L5" s="1023">
        <v>161</v>
      </c>
      <c r="M5" s="1023">
        <v>170</v>
      </c>
      <c r="N5" s="1023">
        <v>154</v>
      </c>
      <c r="O5" s="1023">
        <v>148</v>
      </c>
      <c r="P5" s="1023">
        <v>165</v>
      </c>
      <c r="Q5" s="1023">
        <v>197</v>
      </c>
      <c r="R5" s="1023">
        <v>187</v>
      </c>
      <c r="S5" s="1023">
        <v>195</v>
      </c>
      <c r="T5" s="1023">
        <v>138</v>
      </c>
      <c r="U5" s="1023">
        <v>167</v>
      </c>
      <c r="V5" s="1023">
        <v>197</v>
      </c>
      <c r="W5" s="1023">
        <v>153</v>
      </c>
      <c r="X5" s="1023"/>
    </row>
    <row r="6" spans="1:24" x14ac:dyDescent="0.25">
      <c r="A6" s="1022" t="s">
        <v>424</v>
      </c>
      <c r="B6" s="1023">
        <v>258</v>
      </c>
      <c r="C6" s="1023">
        <v>263</v>
      </c>
      <c r="D6" s="1023">
        <v>252</v>
      </c>
      <c r="E6" s="1181">
        <v>338</v>
      </c>
      <c r="F6" s="1023">
        <v>361</v>
      </c>
      <c r="G6" s="1023">
        <v>246</v>
      </c>
      <c r="H6" s="1023">
        <v>264</v>
      </c>
      <c r="I6" s="1023">
        <v>292</v>
      </c>
      <c r="J6" s="1023">
        <v>260</v>
      </c>
      <c r="K6" s="1023">
        <v>280</v>
      </c>
      <c r="L6" s="1023">
        <v>490</v>
      </c>
      <c r="M6" s="1023">
        <v>454</v>
      </c>
      <c r="N6" s="1023">
        <v>343</v>
      </c>
      <c r="O6" s="1023">
        <v>427</v>
      </c>
      <c r="P6" s="1023">
        <v>429</v>
      </c>
      <c r="Q6" s="1023">
        <v>369</v>
      </c>
      <c r="R6" s="1023">
        <v>389</v>
      </c>
      <c r="S6" s="1023">
        <v>333</v>
      </c>
      <c r="T6" s="1023">
        <v>320</v>
      </c>
      <c r="U6" s="1023">
        <v>279</v>
      </c>
      <c r="V6" s="1023">
        <v>303</v>
      </c>
      <c r="W6" s="1023">
        <v>304</v>
      </c>
      <c r="X6" s="1023">
        <v>313</v>
      </c>
    </row>
    <row r="7" spans="1:24" x14ac:dyDescent="0.25">
      <c r="A7" s="1022" t="s">
        <v>425</v>
      </c>
      <c r="B7" s="1023">
        <v>839</v>
      </c>
      <c r="C7" s="1023">
        <v>876</v>
      </c>
      <c r="D7" s="1023">
        <v>886</v>
      </c>
      <c r="E7" s="1181">
        <v>926</v>
      </c>
      <c r="F7" s="1023">
        <v>1002</v>
      </c>
      <c r="G7" s="1023">
        <v>945</v>
      </c>
      <c r="H7" s="1023">
        <v>995</v>
      </c>
      <c r="I7" s="1023">
        <v>956</v>
      </c>
      <c r="J7" s="1023">
        <v>909</v>
      </c>
      <c r="K7" s="1023">
        <v>937</v>
      </c>
      <c r="L7" s="1023">
        <v>1209</v>
      </c>
      <c r="M7" s="1023">
        <v>1292</v>
      </c>
      <c r="N7" s="1023">
        <v>1240</v>
      </c>
      <c r="O7" s="1023">
        <v>1348</v>
      </c>
      <c r="P7" s="1181">
        <v>1378</v>
      </c>
      <c r="Q7" s="1181">
        <v>1255</v>
      </c>
      <c r="R7" s="1181">
        <v>1209</v>
      </c>
      <c r="S7" s="1023">
        <v>1151</v>
      </c>
      <c r="T7" s="1023">
        <v>1092</v>
      </c>
      <c r="U7" s="1023">
        <v>1060</v>
      </c>
      <c r="V7" s="1023">
        <v>977</v>
      </c>
      <c r="W7" s="1023">
        <v>967</v>
      </c>
      <c r="X7" s="1023">
        <v>945</v>
      </c>
    </row>
    <row r="32" spans="1:1" x14ac:dyDescent="0.25">
      <c r="A32" s="711" t="s">
        <v>432</v>
      </c>
    </row>
    <row r="33" spans="1:7" x14ac:dyDescent="0.25">
      <c r="A33" s="711" t="s">
        <v>427</v>
      </c>
    </row>
    <row r="35" spans="1:7" x14ac:dyDescent="0.25">
      <c r="A35" s="300" t="s">
        <v>428</v>
      </c>
      <c r="B35" s="300"/>
      <c r="C35" s="300"/>
      <c r="D35" s="300"/>
      <c r="E35" s="300"/>
      <c r="F35" s="300"/>
      <c r="G35" s="821"/>
    </row>
    <row r="36" spans="1:7" x14ac:dyDescent="0.25">
      <c r="A36" s="300" t="s">
        <v>429</v>
      </c>
      <c r="B36" s="300"/>
      <c r="C36" s="300"/>
      <c r="D36" s="300"/>
      <c r="E36" s="300"/>
      <c r="F36" s="300"/>
      <c r="G36" s="821"/>
    </row>
    <row r="37" spans="1:7" x14ac:dyDescent="0.25">
      <c r="A37" s="300" t="s">
        <v>430</v>
      </c>
      <c r="B37" s="300"/>
      <c r="C37" s="300"/>
      <c r="D37" s="300"/>
      <c r="E37" s="300"/>
      <c r="F37" s="300"/>
    </row>
    <row r="39" spans="1:7" x14ac:dyDescent="0.25">
      <c r="A39" s="1028" t="s">
        <v>29</v>
      </c>
    </row>
  </sheetData>
  <pageMargins left="0.78740157499999996" right="0.78740157499999996" top="0.984251969" bottom="0.984251969" header="0.4921259845" footer="0.4921259845"/>
  <pageSetup paperSize="9" scale="58" orientation="landscape" r:id="rId1"/>
  <headerFooter alignWithMargins="0">
    <oddHeader>&amp;LFachhochschule Südwestfalen
- Der Kanzler - &amp;RIserlohn, 01.12.2023
SG 2.1</oddHead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202"/>
  <sheetViews>
    <sheetView zoomScaleNormal="100" zoomScalePageLayoutView="85" workbookViewId="0">
      <selection activeCell="D30" sqref="D30"/>
    </sheetView>
  </sheetViews>
  <sheetFormatPr baseColWidth="10" defaultColWidth="11.44140625" defaultRowHeight="15" x14ac:dyDescent="0.25"/>
  <cols>
    <col min="1" max="1" width="58.33203125" style="299" customWidth="1"/>
    <col min="2" max="2" width="8.6640625" style="299" customWidth="1"/>
    <col min="3" max="3" width="9.6640625" style="299" customWidth="1"/>
    <col min="4" max="4" width="18.33203125" style="537" customWidth="1"/>
    <col min="5" max="5" width="12.6640625" style="537" customWidth="1"/>
    <col min="6" max="6" width="15.44140625" style="537" customWidth="1"/>
    <col min="7" max="7" width="12.33203125" style="537" customWidth="1"/>
    <col min="8" max="8" width="17.6640625" style="537" customWidth="1"/>
    <col min="9" max="9" width="10.33203125" style="537" customWidth="1"/>
    <col min="10" max="10" width="25.6640625" style="537" customWidth="1"/>
    <col min="11" max="16384" width="11.44140625" style="299"/>
  </cols>
  <sheetData>
    <row r="4" spans="1:11" s="373" customFormat="1" ht="17.399999999999999" x14ac:dyDescent="0.3">
      <c r="A4" s="535" t="s">
        <v>482</v>
      </c>
      <c r="B4" s="307"/>
      <c r="C4" s="307"/>
      <c r="D4" s="523"/>
      <c r="E4" s="523"/>
      <c r="F4" s="523"/>
      <c r="G4" s="523"/>
      <c r="H4" s="523"/>
      <c r="I4" s="523"/>
      <c r="J4" s="523"/>
    </row>
    <row r="5" spans="1:11" s="373" customFormat="1" ht="17.399999999999999" x14ac:dyDescent="0.3">
      <c r="A5" s="536" t="s">
        <v>483</v>
      </c>
      <c r="B5" s="307"/>
      <c r="C5" s="307"/>
      <c r="D5" s="523"/>
      <c r="E5" s="523"/>
      <c r="F5" s="523"/>
      <c r="G5" s="523"/>
      <c r="H5" s="523"/>
      <c r="I5" s="523"/>
      <c r="J5" s="523"/>
    </row>
    <row r="6" spans="1:11" s="373" customFormat="1" x14ac:dyDescent="0.25">
      <c r="A6" s="629"/>
      <c r="B6" s="307"/>
      <c r="C6" s="307"/>
      <c r="D6" s="523"/>
      <c r="E6" s="523"/>
      <c r="F6" s="523"/>
      <c r="G6" s="523"/>
      <c r="H6" s="523"/>
      <c r="I6" s="523"/>
      <c r="J6" s="523"/>
    </row>
    <row r="7" spans="1:11" s="373" customFormat="1" x14ac:dyDescent="0.25">
      <c r="A7" s="629"/>
      <c r="B7" s="307"/>
      <c r="C7" s="307"/>
      <c r="D7" s="523"/>
      <c r="E7" s="523"/>
      <c r="F7" s="523"/>
      <c r="G7" s="523"/>
      <c r="H7" s="523"/>
      <c r="I7" s="523"/>
      <c r="J7" s="523"/>
    </row>
    <row r="8" spans="1:11" s="373" customFormat="1" ht="13.8" x14ac:dyDescent="0.25">
      <c r="A8" s="307"/>
      <c r="B8" s="307"/>
      <c r="C8" s="307"/>
      <c r="D8" s="523"/>
      <c r="E8" s="523"/>
      <c r="F8" s="523"/>
      <c r="G8" s="523"/>
      <c r="H8" s="523"/>
      <c r="I8" s="523"/>
      <c r="J8" s="523"/>
    </row>
    <row r="9" spans="1:11" ht="2.25" customHeight="1" thickBot="1" x14ac:dyDescent="0.3"/>
    <row r="10" spans="1:11" s="373" customFormat="1" ht="71.25" customHeight="1" x14ac:dyDescent="0.25">
      <c r="A10" s="1712" t="s">
        <v>2</v>
      </c>
      <c r="B10" s="1714" t="s">
        <v>109</v>
      </c>
      <c r="C10" s="1716" t="s">
        <v>467</v>
      </c>
      <c r="D10" s="1706" t="s">
        <v>235</v>
      </c>
      <c r="E10" s="1719" t="s">
        <v>245</v>
      </c>
      <c r="F10" s="1721" t="s">
        <v>0</v>
      </c>
      <c r="G10" s="1721" t="s">
        <v>468</v>
      </c>
      <c r="H10" s="1726" t="s">
        <v>236</v>
      </c>
      <c r="I10" s="1704" t="s">
        <v>469</v>
      </c>
      <c r="J10" s="1706" t="s">
        <v>470</v>
      </c>
    </row>
    <row r="11" spans="1:11" s="373" customFormat="1" ht="33.75" customHeight="1" thickBot="1" x14ac:dyDescent="0.3">
      <c r="A11" s="1713"/>
      <c r="B11" s="1715"/>
      <c r="C11" s="1717"/>
      <c r="D11" s="1718"/>
      <c r="E11" s="1720"/>
      <c r="F11" s="1722"/>
      <c r="G11" s="1725"/>
      <c r="H11" s="1727"/>
      <c r="I11" s="1705"/>
      <c r="J11" s="1707"/>
    </row>
    <row r="12" spans="1:11" ht="15.6" customHeight="1" x14ac:dyDescent="0.25">
      <c r="A12" s="632" t="s">
        <v>387</v>
      </c>
      <c r="B12" s="1326" t="s">
        <v>40</v>
      </c>
      <c r="C12" s="1402">
        <v>202</v>
      </c>
      <c r="D12" s="1327">
        <v>56</v>
      </c>
      <c r="E12" s="647"/>
      <c r="F12" s="647"/>
      <c r="G12" s="648">
        <v>1</v>
      </c>
      <c r="H12" s="1328">
        <f t="shared" ref="H12:H22" si="0">SUM(D12:G12)</f>
        <v>57</v>
      </c>
      <c r="I12" s="1329">
        <f>J12-H12</f>
        <v>77</v>
      </c>
      <c r="J12" s="1330">
        <v>134</v>
      </c>
    </row>
    <row r="13" spans="1:11" ht="15.6" customHeight="1" x14ac:dyDescent="0.25">
      <c r="A13" s="633" t="s">
        <v>30</v>
      </c>
      <c r="B13" s="637" t="s">
        <v>40</v>
      </c>
      <c r="C13" s="1404" t="s">
        <v>471</v>
      </c>
      <c r="D13" s="649"/>
      <c r="E13" s="650"/>
      <c r="F13" s="650"/>
      <c r="G13" s="651"/>
      <c r="H13" s="1328">
        <f>SUM(D13:G13)</f>
        <v>0</v>
      </c>
      <c r="I13" s="1329">
        <f t="shared" ref="I13:I22" si="1">J13-H13</f>
        <v>105</v>
      </c>
      <c r="J13" s="1330">
        <v>105</v>
      </c>
    </row>
    <row r="14" spans="1:11" ht="15.6" customHeight="1" x14ac:dyDescent="0.25">
      <c r="A14" s="633" t="s">
        <v>150</v>
      </c>
      <c r="B14" s="637" t="s">
        <v>40</v>
      </c>
      <c r="C14" s="643">
        <v>76</v>
      </c>
      <c r="D14" s="649">
        <v>36</v>
      </c>
      <c r="E14" s="650"/>
      <c r="F14" s="650"/>
      <c r="G14" s="651"/>
      <c r="H14" s="1328">
        <f t="shared" si="0"/>
        <v>36</v>
      </c>
      <c r="I14" s="1329">
        <f t="shared" si="1"/>
        <v>185</v>
      </c>
      <c r="J14" s="1330">
        <v>221</v>
      </c>
    </row>
    <row r="15" spans="1:11" ht="15.6" customHeight="1" x14ac:dyDescent="0.25">
      <c r="A15" s="633" t="s">
        <v>216</v>
      </c>
      <c r="B15" s="637" t="s">
        <v>40</v>
      </c>
      <c r="C15" s="1404" t="s">
        <v>471</v>
      </c>
      <c r="D15" s="649"/>
      <c r="E15" s="650"/>
      <c r="F15" s="650"/>
      <c r="G15" s="651"/>
      <c r="H15" s="1328">
        <f t="shared" si="0"/>
        <v>0</v>
      </c>
      <c r="I15" s="1329">
        <f t="shared" si="1"/>
        <v>23</v>
      </c>
      <c r="J15" s="1330">
        <v>23</v>
      </c>
    </row>
    <row r="16" spans="1:11" ht="15.6" customHeight="1" x14ac:dyDescent="0.25">
      <c r="A16" s="633" t="s">
        <v>170</v>
      </c>
      <c r="B16" s="637" t="s">
        <v>40</v>
      </c>
      <c r="C16" s="1404" t="s">
        <v>471</v>
      </c>
      <c r="D16" s="649"/>
      <c r="E16" s="650"/>
      <c r="F16" s="650"/>
      <c r="G16" s="651"/>
      <c r="H16" s="1328">
        <f t="shared" si="0"/>
        <v>0</v>
      </c>
      <c r="I16" s="1329">
        <f t="shared" si="1"/>
        <v>9</v>
      </c>
      <c r="J16" s="1330">
        <v>9</v>
      </c>
      <c r="K16" s="361"/>
    </row>
    <row r="17" spans="1:11" ht="15.6" customHeight="1" x14ac:dyDescent="0.25">
      <c r="A17" s="633" t="s">
        <v>160</v>
      </c>
      <c r="B17" s="637" t="s">
        <v>40</v>
      </c>
      <c r="C17" s="643">
        <v>75</v>
      </c>
      <c r="D17" s="649">
        <v>44</v>
      </c>
      <c r="E17" s="650">
        <v>1</v>
      </c>
      <c r="F17" s="650"/>
      <c r="G17" s="651"/>
      <c r="H17" s="1328">
        <f t="shared" si="0"/>
        <v>45</v>
      </c>
      <c r="I17" s="1329">
        <f t="shared" si="1"/>
        <v>168</v>
      </c>
      <c r="J17" s="1330">
        <v>213</v>
      </c>
      <c r="K17" s="361"/>
    </row>
    <row r="18" spans="1:11" ht="15.6" customHeight="1" x14ac:dyDescent="0.25">
      <c r="A18" s="633" t="s">
        <v>175</v>
      </c>
      <c r="B18" s="637" t="s">
        <v>41</v>
      </c>
      <c r="C18" s="1708">
        <v>42</v>
      </c>
      <c r="D18" s="649">
        <v>3</v>
      </c>
      <c r="E18" s="650"/>
      <c r="F18" s="650"/>
      <c r="G18" s="651"/>
      <c r="H18" s="1328">
        <f t="shared" si="0"/>
        <v>3</v>
      </c>
      <c r="I18" s="1329">
        <f t="shared" si="1"/>
        <v>17</v>
      </c>
      <c r="J18" s="1330">
        <v>20</v>
      </c>
      <c r="K18" s="466"/>
    </row>
    <row r="19" spans="1:11" ht="15.6" customHeight="1" x14ac:dyDescent="0.25">
      <c r="A19" s="633" t="s">
        <v>176</v>
      </c>
      <c r="B19" s="637" t="s">
        <v>41</v>
      </c>
      <c r="C19" s="1709"/>
      <c r="D19" s="649">
        <v>10</v>
      </c>
      <c r="E19" s="650"/>
      <c r="F19" s="650"/>
      <c r="G19" s="651"/>
      <c r="H19" s="1328">
        <f t="shared" si="0"/>
        <v>10</v>
      </c>
      <c r="I19" s="1329">
        <f t="shared" si="1"/>
        <v>79</v>
      </c>
      <c r="J19" s="1330">
        <v>89</v>
      </c>
      <c r="K19" s="466"/>
    </row>
    <row r="20" spans="1:11" ht="15.6" customHeight="1" x14ac:dyDescent="0.25">
      <c r="A20" s="633" t="s">
        <v>359</v>
      </c>
      <c r="B20" s="637" t="s">
        <v>41</v>
      </c>
      <c r="C20" s="643">
        <v>67</v>
      </c>
      <c r="D20" s="649">
        <v>123</v>
      </c>
      <c r="E20" s="650">
        <v>4</v>
      </c>
      <c r="F20" s="650"/>
      <c r="G20" s="651"/>
      <c r="H20" s="1328">
        <f t="shared" si="0"/>
        <v>127</v>
      </c>
      <c r="I20" s="1329">
        <f t="shared" si="1"/>
        <v>106</v>
      </c>
      <c r="J20" s="1330">
        <v>233</v>
      </c>
      <c r="K20" s="466"/>
    </row>
    <row r="21" spans="1:11" ht="15.6" customHeight="1" x14ac:dyDescent="0.25">
      <c r="A21" s="633" t="s">
        <v>174</v>
      </c>
      <c r="B21" s="637" t="s">
        <v>41</v>
      </c>
      <c r="C21" s="643">
        <v>65</v>
      </c>
      <c r="D21" s="649">
        <v>33</v>
      </c>
      <c r="E21" s="650">
        <v>1</v>
      </c>
      <c r="F21" s="650"/>
      <c r="G21" s="651">
        <v>1</v>
      </c>
      <c r="H21" s="1328">
        <f>SUM(D21:G21)</f>
        <v>35</v>
      </c>
      <c r="I21" s="1329">
        <f t="shared" si="1"/>
        <v>88</v>
      </c>
      <c r="J21" s="1330">
        <v>123</v>
      </c>
      <c r="K21" s="466"/>
    </row>
    <row r="22" spans="1:11" ht="15.6" x14ac:dyDescent="0.25">
      <c r="A22" s="633" t="s">
        <v>152</v>
      </c>
      <c r="B22" s="637" t="s">
        <v>41</v>
      </c>
      <c r="C22" s="1401" t="s">
        <v>472</v>
      </c>
      <c r="D22" s="649"/>
      <c r="E22" s="650"/>
      <c r="F22" s="650"/>
      <c r="G22" s="651"/>
      <c r="H22" s="1328">
        <f t="shared" si="0"/>
        <v>0</v>
      </c>
      <c r="I22" s="1329">
        <f t="shared" si="1"/>
        <v>3</v>
      </c>
      <c r="J22" s="1330">
        <v>3</v>
      </c>
    </row>
    <row r="23" spans="1:11" ht="30.75" customHeight="1" x14ac:dyDescent="0.25">
      <c r="A23" s="652" t="s">
        <v>49</v>
      </c>
      <c r="B23" s="653"/>
      <c r="C23" s="653"/>
      <c r="D23" s="654">
        <f t="shared" ref="D23:J23" si="2">SUM(D12:D22)</f>
        <v>305</v>
      </c>
      <c r="E23" s="655">
        <f t="shared" si="2"/>
        <v>6</v>
      </c>
      <c r="F23" s="655">
        <f t="shared" si="2"/>
        <v>0</v>
      </c>
      <c r="G23" s="655">
        <f t="shared" si="2"/>
        <v>2</v>
      </c>
      <c r="H23" s="1331">
        <f t="shared" si="2"/>
        <v>313</v>
      </c>
      <c r="I23" s="1332">
        <f t="shared" si="2"/>
        <v>860</v>
      </c>
      <c r="J23" s="1117">
        <f t="shared" si="2"/>
        <v>1173</v>
      </c>
    </row>
    <row r="24" spans="1:11" ht="15.6" customHeight="1" x14ac:dyDescent="0.25">
      <c r="A24" s="632" t="s">
        <v>38</v>
      </c>
      <c r="B24" s="641" t="s">
        <v>40</v>
      </c>
      <c r="C24" s="1394">
        <v>52</v>
      </c>
      <c r="D24" s="656">
        <v>17</v>
      </c>
      <c r="E24" s="647"/>
      <c r="F24" s="647"/>
      <c r="G24" s="651"/>
      <c r="H24" s="1328">
        <f t="shared" ref="H24:H37" si="3">SUM(D24:G24)</f>
        <v>17</v>
      </c>
      <c r="I24" s="1329">
        <f t="shared" ref="I24:I37" si="4">J24-H24</f>
        <v>94</v>
      </c>
      <c r="J24" s="1330">
        <v>111</v>
      </c>
    </row>
    <row r="25" spans="1:11" ht="15.6" customHeight="1" x14ac:dyDescent="0.25">
      <c r="A25" s="632" t="s">
        <v>514</v>
      </c>
      <c r="B25" s="641" t="s">
        <v>40</v>
      </c>
      <c r="C25" s="1394">
        <v>30</v>
      </c>
      <c r="D25" s="656">
        <v>1</v>
      </c>
      <c r="E25" s="647"/>
      <c r="F25" s="647"/>
      <c r="G25" s="651"/>
      <c r="H25" s="1328">
        <f t="shared" ref="H25" si="5">SUM(D25:G25)</f>
        <v>1</v>
      </c>
      <c r="I25" s="1329">
        <f t="shared" ref="I25" si="6">J25-H25</f>
        <v>0</v>
      </c>
      <c r="J25" s="1330">
        <v>1</v>
      </c>
    </row>
    <row r="26" spans="1:11" ht="15.6" customHeight="1" x14ac:dyDescent="0.25">
      <c r="A26" s="632" t="s">
        <v>92</v>
      </c>
      <c r="B26" s="641" t="s">
        <v>40</v>
      </c>
      <c r="C26" s="1394">
        <v>19</v>
      </c>
      <c r="D26" s="656">
        <v>5</v>
      </c>
      <c r="E26" s="647"/>
      <c r="F26" s="647"/>
      <c r="G26" s="651"/>
      <c r="H26" s="1328">
        <f t="shared" si="3"/>
        <v>5</v>
      </c>
      <c r="I26" s="1329">
        <f t="shared" si="4"/>
        <v>26</v>
      </c>
      <c r="J26" s="1330">
        <v>31</v>
      </c>
    </row>
    <row r="27" spans="1:11" ht="15.6" customHeight="1" x14ac:dyDescent="0.25">
      <c r="A27" s="632" t="s">
        <v>201</v>
      </c>
      <c r="B27" s="641" t="s">
        <v>41</v>
      </c>
      <c r="C27" s="1710">
        <v>28</v>
      </c>
      <c r="D27" s="656"/>
      <c r="E27" s="647"/>
      <c r="F27" s="647"/>
      <c r="G27" s="651"/>
      <c r="H27" s="1328">
        <f t="shared" si="3"/>
        <v>0</v>
      </c>
      <c r="I27" s="1329">
        <f t="shared" si="4"/>
        <v>18</v>
      </c>
      <c r="J27" s="1330">
        <v>18</v>
      </c>
    </row>
    <row r="28" spans="1:11" ht="15.6" customHeight="1" x14ac:dyDescent="0.25">
      <c r="A28" s="632" t="s">
        <v>372</v>
      </c>
      <c r="B28" s="641" t="s">
        <v>41</v>
      </c>
      <c r="C28" s="1711"/>
      <c r="D28" s="656">
        <v>3</v>
      </c>
      <c r="E28" s="647"/>
      <c r="F28" s="647"/>
      <c r="G28" s="651"/>
      <c r="H28" s="1328">
        <f t="shared" si="3"/>
        <v>3</v>
      </c>
      <c r="I28" s="1329">
        <f t="shared" si="4"/>
        <v>18</v>
      </c>
      <c r="J28" s="1330">
        <v>21</v>
      </c>
    </row>
    <row r="29" spans="1:11" ht="15.6" customHeight="1" x14ac:dyDescent="0.25">
      <c r="A29" s="632" t="s">
        <v>124</v>
      </c>
      <c r="B29" s="641" t="s">
        <v>40</v>
      </c>
      <c r="C29" s="1394">
        <v>10</v>
      </c>
      <c r="D29" s="656">
        <v>2</v>
      </c>
      <c r="E29" s="647"/>
      <c r="F29" s="647"/>
      <c r="G29" s="651"/>
      <c r="H29" s="1328">
        <f t="shared" si="3"/>
        <v>2</v>
      </c>
      <c r="I29" s="1329">
        <f t="shared" si="4"/>
        <v>18</v>
      </c>
      <c r="J29" s="1330">
        <v>20</v>
      </c>
    </row>
    <row r="30" spans="1:11" ht="15.6" customHeight="1" x14ac:dyDescent="0.25">
      <c r="A30" s="632" t="s">
        <v>4</v>
      </c>
      <c r="B30" s="641" t="s">
        <v>40</v>
      </c>
      <c r="C30" s="1394">
        <v>30</v>
      </c>
      <c r="D30" s="656">
        <v>10</v>
      </c>
      <c r="E30" s="647">
        <v>3</v>
      </c>
      <c r="F30" s="647"/>
      <c r="G30" s="651"/>
      <c r="H30" s="1328">
        <f t="shared" ref="H30" si="7">SUM(D30:G30)</f>
        <v>13</v>
      </c>
      <c r="I30" s="1329">
        <f t="shared" ref="I30" si="8">J30-H30</f>
        <v>0</v>
      </c>
      <c r="J30" s="1330">
        <v>13</v>
      </c>
    </row>
    <row r="31" spans="1:11" ht="15.6" customHeight="1" x14ac:dyDescent="0.25">
      <c r="A31" s="632" t="s">
        <v>24</v>
      </c>
      <c r="B31" s="641" t="s">
        <v>40</v>
      </c>
      <c r="C31" s="1405">
        <v>17</v>
      </c>
      <c r="D31" s="656">
        <v>4</v>
      </c>
      <c r="E31" s="647"/>
      <c r="F31" s="647"/>
      <c r="G31" s="651"/>
      <c r="H31" s="1328">
        <f t="shared" si="3"/>
        <v>4</v>
      </c>
      <c r="I31" s="1329">
        <f t="shared" si="4"/>
        <v>50</v>
      </c>
      <c r="J31" s="1330">
        <v>54</v>
      </c>
    </row>
    <row r="32" spans="1:11" ht="15.6" customHeight="1" x14ac:dyDescent="0.25">
      <c r="A32" s="633" t="s">
        <v>95</v>
      </c>
      <c r="B32" s="638" t="s">
        <v>40</v>
      </c>
      <c r="C32" s="642">
        <v>21</v>
      </c>
      <c r="D32" s="656">
        <v>5</v>
      </c>
      <c r="E32" s="650"/>
      <c r="F32" s="650"/>
      <c r="G32" s="651"/>
      <c r="H32" s="1328">
        <f t="shared" si="3"/>
        <v>5</v>
      </c>
      <c r="I32" s="1329">
        <f t="shared" si="4"/>
        <v>61</v>
      </c>
      <c r="J32" s="1330">
        <v>66</v>
      </c>
    </row>
    <row r="33" spans="1:10" ht="15.6" customHeight="1" x14ac:dyDescent="0.25">
      <c r="A33" s="633" t="s">
        <v>133</v>
      </c>
      <c r="B33" s="638" t="s">
        <v>40</v>
      </c>
      <c r="C33" s="642">
        <v>14</v>
      </c>
      <c r="D33" s="656">
        <v>7</v>
      </c>
      <c r="E33" s="650"/>
      <c r="F33" s="650"/>
      <c r="G33" s="651"/>
      <c r="H33" s="1328">
        <f t="shared" si="3"/>
        <v>7</v>
      </c>
      <c r="I33" s="1329">
        <f t="shared" si="4"/>
        <v>41</v>
      </c>
      <c r="J33" s="1330">
        <v>48</v>
      </c>
    </row>
    <row r="34" spans="1:10" ht="15.6" customHeight="1" x14ac:dyDescent="0.25">
      <c r="A34" s="633" t="s">
        <v>26</v>
      </c>
      <c r="B34" s="638" t="s">
        <v>40</v>
      </c>
      <c r="C34" s="642">
        <v>108</v>
      </c>
      <c r="D34" s="656">
        <v>43</v>
      </c>
      <c r="E34" s="650"/>
      <c r="F34" s="650"/>
      <c r="G34" s="651"/>
      <c r="H34" s="1328">
        <f t="shared" si="3"/>
        <v>43</v>
      </c>
      <c r="I34" s="1329">
        <f t="shared" si="4"/>
        <v>154</v>
      </c>
      <c r="J34" s="1330">
        <v>197</v>
      </c>
    </row>
    <row r="35" spans="1:10" ht="15.6" customHeight="1" x14ac:dyDescent="0.25">
      <c r="A35" s="633" t="s">
        <v>26</v>
      </c>
      <c r="B35" s="638" t="s">
        <v>41</v>
      </c>
      <c r="C35" s="642">
        <v>88</v>
      </c>
      <c r="D35" s="656">
        <v>21</v>
      </c>
      <c r="E35" s="650"/>
      <c r="F35" s="650"/>
      <c r="G35" s="651"/>
      <c r="H35" s="1328">
        <f t="shared" si="3"/>
        <v>21</v>
      </c>
      <c r="I35" s="1329">
        <f t="shared" si="4"/>
        <v>132</v>
      </c>
      <c r="J35" s="1330">
        <v>153</v>
      </c>
    </row>
    <row r="36" spans="1:10" ht="15.6" customHeight="1" x14ac:dyDescent="0.25">
      <c r="A36" s="1156" t="s">
        <v>32</v>
      </c>
      <c r="B36" s="639" t="s">
        <v>40</v>
      </c>
      <c r="C36" s="644">
        <v>65</v>
      </c>
      <c r="D36" s="656">
        <v>15</v>
      </c>
      <c r="E36" s="657"/>
      <c r="F36" s="657"/>
      <c r="G36" s="651"/>
      <c r="H36" s="1328">
        <f t="shared" si="3"/>
        <v>15</v>
      </c>
      <c r="I36" s="1329">
        <f t="shared" si="4"/>
        <v>57</v>
      </c>
      <c r="J36" s="1330">
        <v>72</v>
      </c>
    </row>
    <row r="37" spans="1:10" ht="15.6" customHeight="1" x14ac:dyDescent="0.25">
      <c r="A37" s="1156" t="s">
        <v>363</v>
      </c>
      <c r="B37" s="639" t="s">
        <v>41</v>
      </c>
      <c r="C37" s="644">
        <v>7</v>
      </c>
      <c r="D37" s="656"/>
      <c r="E37" s="657"/>
      <c r="F37" s="657"/>
      <c r="G37" s="651"/>
      <c r="H37" s="1328">
        <f t="shared" si="3"/>
        <v>0</v>
      </c>
      <c r="I37" s="1329">
        <f t="shared" si="4"/>
        <v>1</v>
      </c>
      <c r="J37" s="1330">
        <v>1</v>
      </c>
    </row>
    <row r="38" spans="1:10" ht="15.6" x14ac:dyDescent="0.25">
      <c r="A38" s="658" t="s">
        <v>50</v>
      </c>
      <c r="B38" s="659"/>
      <c r="C38" s="659"/>
      <c r="D38" s="660">
        <f t="shared" ref="D38:J38" si="9">SUM(D24:D37)</f>
        <v>133</v>
      </c>
      <c r="E38" s="661">
        <f t="shared" si="9"/>
        <v>3</v>
      </c>
      <c r="F38" s="661">
        <f t="shared" si="9"/>
        <v>0</v>
      </c>
      <c r="G38" s="662">
        <f t="shared" si="9"/>
        <v>0</v>
      </c>
      <c r="H38" s="664">
        <f t="shared" si="9"/>
        <v>136</v>
      </c>
      <c r="I38" s="1333">
        <f t="shared" si="9"/>
        <v>670</v>
      </c>
      <c r="J38" s="1118">
        <f t="shared" si="9"/>
        <v>806</v>
      </c>
    </row>
    <row r="39" spans="1:10" ht="15.6" x14ac:dyDescent="0.25">
      <c r="A39" s="665" t="s">
        <v>63</v>
      </c>
      <c r="B39" s="666"/>
      <c r="C39" s="666"/>
      <c r="D39" s="667">
        <f>SUM(D38,D23)</f>
        <v>438</v>
      </c>
      <c r="E39" s="668">
        <f t="shared" ref="E39:J39" si="10">SUM(E23,E38)</f>
        <v>9</v>
      </c>
      <c r="F39" s="669">
        <f t="shared" si="10"/>
        <v>0</v>
      </c>
      <c r="G39" s="670">
        <f t="shared" si="10"/>
        <v>2</v>
      </c>
      <c r="H39" s="1334">
        <f t="shared" si="10"/>
        <v>449</v>
      </c>
      <c r="I39" s="1334">
        <f t="shared" si="10"/>
        <v>1530</v>
      </c>
      <c r="J39" s="1119">
        <f t="shared" si="10"/>
        <v>1979</v>
      </c>
    </row>
    <row r="40" spans="1:10" s="347" customFormat="1" ht="15.6" customHeight="1" x14ac:dyDescent="0.25">
      <c r="A40" s="1120" t="s">
        <v>173</v>
      </c>
      <c r="B40" s="671" t="s">
        <v>40</v>
      </c>
      <c r="C40" s="671">
        <v>27</v>
      </c>
      <c r="D40" s="672">
        <v>3</v>
      </c>
      <c r="E40" s="673"/>
      <c r="F40" s="674"/>
      <c r="G40" s="674"/>
      <c r="H40" s="1328">
        <f t="shared" ref="H40:H54" si="11">SUM(D40:G40)</f>
        <v>3</v>
      </c>
      <c r="I40" s="1329">
        <f t="shared" ref="I40:I54" si="12">J40-H40</f>
        <v>68</v>
      </c>
      <c r="J40" s="1330">
        <v>71</v>
      </c>
    </row>
    <row r="41" spans="1:10" ht="16.2" customHeight="1" x14ac:dyDescent="0.25">
      <c r="A41" s="633" t="s">
        <v>388</v>
      </c>
      <c r="B41" s="671" t="s">
        <v>40</v>
      </c>
      <c r="C41" s="671">
        <v>41</v>
      </c>
      <c r="D41" s="672">
        <v>21</v>
      </c>
      <c r="E41" s="673"/>
      <c r="F41" s="674"/>
      <c r="G41" s="674">
        <v>1</v>
      </c>
      <c r="H41" s="1328">
        <f t="shared" ref="H41" si="13">SUM(D41:G41)</f>
        <v>22</v>
      </c>
      <c r="I41" s="1329">
        <f t="shared" si="12"/>
        <v>19</v>
      </c>
      <c r="J41" s="1330">
        <v>41</v>
      </c>
    </row>
    <row r="42" spans="1:10" ht="16.2" customHeight="1" x14ac:dyDescent="0.25">
      <c r="A42" s="633" t="s">
        <v>134</v>
      </c>
      <c r="B42" s="671" t="s">
        <v>40</v>
      </c>
      <c r="C42" s="671">
        <v>67</v>
      </c>
      <c r="D42" s="672">
        <v>29</v>
      </c>
      <c r="E42" s="673"/>
      <c r="F42" s="674"/>
      <c r="G42" s="674"/>
      <c r="H42" s="1328">
        <f t="shared" si="11"/>
        <v>29</v>
      </c>
      <c r="I42" s="1329">
        <f t="shared" si="12"/>
        <v>165</v>
      </c>
      <c r="J42" s="1330">
        <v>194</v>
      </c>
    </row>
    <row r="43" spans="1:10" ht="16.2" customHeight="1" x14ac:dyDescent="0.25">
      <c r="A43" s="633" t="s">
        <v>198</v>
      </c>
      <c r="B43" s="671" t="s">
        <v>41</v>
      </c>
      <c r="C43" s="671">
        <v>14</v>
      </c>
      <c r="D43" s="672">
        <v>7</v>
      </c>
      <c r="E43" s="673"/>
      <c r="F43" s="674"/>
      <c r="G43" s="674"/>
      <c r="H43" s="1328">
        <f t="shared" si="11"/>
        <v>7</v>
      </c>
      <c r="I43" s="1329">
        <f t="shared" si="12"/>
        <v>13</v>
      </c>
      <c r="J43" s="1330">
        <v>20</v>
      </c>
    </row>
    <row r="44" spans="1:10" ht="16.2" customHeight="1" x14ac:dyDescent="0.25">
      <c r="A44" s="1120" t="s">
        <v>166</v>
      </c>
      <c r="B44" s="637" t="s">
        <v>40</v>
      </c>
      <c r="C44" s="1395" t="s">
        <v>471</v>
      </c>
      <c r="D44" s="656"/>
      <c r="E44" s="650"/>
      <c r="F44" s="651"/>
      <c r="G44" s="651"/>
      <c r="H44" s="1328">
        <f t="shared" si="11"/>
        <v>0</v>
      </c>
      <c r="I44" s="1329">
        <f t="shared" si="12"/>
        <v>2</v>
      </c>
      <c r="J44" s="1330">
        <v>2</v>
      </c>
    </row>
    <row r="45" spans="1:10" ht="16.2" customHeight="1" x14ac:dyDescent="0.25">
      <c r="A45" s="1120" t="s">
        <v>389</v>
      </c>
      <c r="B45" s="637" t="s">
        <v>40</v>
      </c>
      <c r="C45" s="643">
        <v>13</v>
      </c>
      <c r="D45" s="656">
        <v>12</v>
      </c>
      <c r="E45" s="650"/>
      <c r="F45" s="651"/>
      <c r="G45" s="651"/>
      <c r="H45" s="1328">
        <f t="shared" ref="H45" si="14">SUM(D45:G45)</f>
        <v>12</v>
      </c>
      <c r="I45" s="1329">
        <f t="shared" si="12"/>
        <v>4</v>
      </c>
      <c r="J45" s="1330">
        <v>16</v>
      </c>
    </row>
    <row r="46" spans="1:10" ht="16.2" customHeight="1" x14ac:dyDescent="0.25">
      <c r="A46" s="1120" t="s">
        <v>141</v>
      </c>
      <c r="B46" s="637" t="s">
        <v>40</v>
      </c>
      <c r="C46" s="643">
        <v>19</v>
      </c>
      <c r="D46" s="656">
        <v>13</v>
      </c>
      <c r="E46" s="650"/>
      <c r="F46" s="651"/>
      <c r="G46" s="651"/>
      <c r="H46" s="1328">
        <f t="shared" si="11"/>
        <v>13</v>
      </c>
      <c r="I46" s="1329">
        <f t="shared" si="12"/>
        <v>66</v>
      </c>
      <c r="J46" s="1330">
        <v>79</v>
      </c>
    </row>
    <row r="47" spans="1:10" ht="16.2" customHeight="1" x14ac:dyDescent="0.25">
      <c r="A47" s="137" t="s">
        <v>390</v>
      </c>
      <c r="B47" s="639" t="s">
        <v>41</v>
      </c>
      <c r="C47" s="1710">
        <v>10</v>
      </c>
      <c r="D47" s="656">
        <v>2</v>
      </c>
      <c r="E47" s="636"/>
      <c r="F47" s="636"/>
      <c r="G47" s="675"/>
      <c r="H47" s="1328">
        <f t="shared" ref="H47:H49" si="15">SUM(D47:G47)</f>
        <v>2</v>
      </c>
      <c r="I47" s="1329">
        <f t="shared" si="12"/>
        <v>5</v>
      </c>
      <c r="J47" s="1330">
        <v>7</v>
      </c>
    </row>
    <row r="48" spans="1:10" ht="16.2" customHeight="1" x14ac:dyDescent="0.25">
      <c r="A48" s="137" t="s">
        <v>391</v>
      </c>
      <c r="B48" s="639" t="s">
        <v>41</v>
      </c>
      <c r="C48" s="1711"/>
      <c r="D48" s="656">
        <v>2</v>
      </c>
      <c r="E48" s="636"/>
      <c r="F48" s="636"/>
      <c r="G48" s="675"/>
      <c r="H48" s="1328">
        <f t="shared" si="15"/>
        <v>2</v>
      </c>
      <c r="I48" s="1329">
        <f t="shared" si="12"/>
        <v>4</v>
      </c>
      <c r="J48" s="1330">
        <v>6</v>
      </c>
    </row>
    <row r="49" spans="1:10" ht="16.2" customHeight="1" x14ac:dyDescent="0.25">
      <c r="A49" s="1335" t="s">
        <v>31</v>
      </c>
      <c r="B49" s="640" t="s">
        <v>40</v>
      </c>
      <c r="C49" s="1403">
        <v>78</v>
      </c>
      <c r="D49" s="656">
        <v>41</v>
      </c>
      <c r="E49" s="657"/>
      <c r="F49" s="657"/>
      <c r="G49" s="651"/>
      <c r="H49" s="1328">
        <f t="shared" si="15"/>
        <v>41</v>
      </c>
      <c r="I49" s="1329">
        <f t="shared" si="12"/>
        <v>185</v>
      </c>
      <c r="J49" s="1330">
        <v>226</v>
      </c>
    </row>
    <row r="50" spans="1:10" ht="16.2" customHeight="1" x14ac:dyDescent="0.25">
      <c r="A50" s="1156" t="s">
        <v>147</v>
      </c>
      <c r="B50" s="639" t="s">
        <v>41</v>
      </c>
      <c r="C50" s="1728" t="s">
        <v>471</v>
      </c>
      <c r="D50" s="656"/>
      <c r="E50" s="636"/>
      <c r="F50" s="636"/>
      <c r="G50" s="675"/>
      <c r="H50" s="1328">
        <f t="shared" si="11"/>
        <v>0</v>
      </c>
      <c r="I50" s="1329">
        <f t="shared" si="12"/>
        <v>4</v>
      </c>
      <c r="J50" s="1330">
        <v>4</v>
      </c>
    </row>
    <row r="51" spans="1:10" ht="16.2" customHeight="1" x14ac:dyDescent="0.25">
      <c r="A51" s="1156" t="s">
        <v>148</v>
      </c>
      <c r="B51" s="639" t="s">
        <v>41</v>
      </c>
      <c r="C51" s="1729"/>
      <c r="D51" s="656"/>
      <c r="E51" s="636"/>
      <c r="F51" s="636"/>
      <c r="G51" s="675"/>
      <c r="H51" s="1328">
        <f t="shared" si="11"/>
        <v>0</v>
      </c>
      <c r="I51" s="1329">
        <f t="shared" si="12"/>
        <v>3</v>
      </c>
      <c r="J51" s="1330">
        <v>3</v>
      </c>
    </row>
    <row r="52" spans="1:10" ht="16.2" customHeight="1" x14ac:dyDescent="0.25">
      <c r="A52" s="1156" t="s">
        <v>177</v>
      </c>
      <c r="B52" s="639" t="s">
        <v>41</v>
      </c>
      <c r="C52" s="1710">
        <v>35</v>
      </c>
      <c r="D52" s="656">
        <v>7</v>
      </c>
      <c r="E52" s="636"/>
      <c r="F52" s="636"/>
      <c r="G52" s="675"/>
      <c r="H52" s="1328">
        <f t="shared" si="11"/>
        <v>7</v>
      </c>
      <c r="I52" s="1329">
        <f t="shared" si="12"/>
        <v>46</v>
      </c>
      <c r="J52" s="1330">
        <v>53</v>
      </c>
    </row>
    <row r="53" spans="1:10" ht="16.2" customHeight="1" x14ac:dyDescent="0.25">
      <c r="A53" s="1156" t="s">
        <v>178</v>
      </c>
      <c r="B53" s="639" t="s">
        <v>41</v>
      </c>
      <c r="C53" s="1711"/>
      <c r="D53" s="656">
        <v>6</v>
      </c>
      <c r="E53" s="636"/>
      <c r="F53" s="636"/>
      <c r="G53" s="675"/>
      <c r="H53" s="1328">
        <f t="shared" si="11"/>
        <v>6</v>
      </c>
      <c r="I53" s="1329">
        <f t="shared" si="12"/>
        <v>34</v>
      </c>
      <c r="J53" s="1330">
        <v>40</v>
      </c>
    </row>
    <row r="54" spans="1:10" ht="16.2" customHeight="1" x14ac:dyDescent="0.25">
      <c r="A54" s="1156" t="s">
        <v>363</v>
      </c>
      <c r="B54" s="639" t="s">
        <v>41</v>
      </c>
      <c r="C54" s="671" t="s">
        <v>477</v>
      </c>
      <c r="D54" s="656"/>
      <c r="E54" s="636"/>
      <c r="F54" s="636"/>
      <c r="G54" s="675"/>
      <c r="H54" s="1328">
        <f t="shared" si="11"/>
        <v>0</v>
      </c>
      <c r="I54" s="1329">
        <f t="shared" si="12"/>
        <v>1</v>
      </c>
      <c r="J54" s="1330">
        <v>1</v>
      </c>
    </row>
    <row r="55" spans="1:10" ht="31.2" customHeight="1" x14ac:dyDescent="0.25">
      <c r="A55" s="658" t="s">
        <v>108</v>
      </c>
      <c r="B55" s="659"/>
      <c r="C55" s="659"/>
      <c r="D55" s="660">
        <f t="shared" ref="D55:J55" si="16">SUM(D40:D54)</f>
        <v>143</v>
      </c>
      <c r="E55" s="661">
        <f t="shared" si="16"/>
        <v>0</v>
      </c>
      <c r="F55" s="662">
        <f t="shared" si="16"/>
        <v>0</v>
      </c>
      <c r="G55" s="662">
        <f t="shared" si="16"/>
        <v>1</v>
      </c>
      <c r="H55" s="664">
        <f t="shared" si="16"/>
        <v>144</v>
      </c>
      <c r="I55" s="1333">
        <f t="shared" si="16"/>
        <v>619</v>
      </c>
      <c r="J55" s="1118">
        <f t="shared" si="16"/>
        <v>763</v>
      </c>
    </row>
    <row r="56" spans="1:10" ht="16.2" customHeight="1" x14ac:dyDescent="0.25">
      <c r="A56" s="632" t="s">
        <v>357</v>
      </c>
      <c r="B56" s="1326" t="s">
        <v>40</v>
      </c>
      <c r="C56" s="1402">
        <v>42</v>
      </c>
      <c r="D56" s="649">
        <v>31</v>
      </c>
      <c r="E56" s="1336">
        <v>1</v>
      </c>
      <c r="F56" s="1336"/>
      <c r="G56" s="676"/>
      <c r="H56" s="1337">
        <f t="shared" ref="H56:H72" si="17">SUM(D56:G56)</f>
        <v>32</v>
      </c>
      <c r="I56" s="1338">
        <f t="shared" ref="I56:I72" si="18">J56-H56</f>
        <v>43</v>
      </c>
      <c r="J56" s="1339">
        <v>75</v>
      </c>
    </row>
    <row r="57" spans="1:10" ht="16.2" customHeight="1" x14ac:dyDescent="0.25">
      <c r="A57" s="632" t="s">
        <v>181</v>
      </c>
      <c r="B57" s="1326" t="s">
        <v>40</v>
      </c>
      <c r="C57" s="1402">
        <v>7</v>
      </c>
      <c r="D57" s="649">
        <v>3</v>
      </c>
      <c r="E57" s="1336"/>
      <c r="F57" s="1336"/>
      <c r="G57" s="676"/>
      <c r="H57" s="1337">
        <f t="shared" si="17"/>
        <v>3</v>
      </c>
      <c r="I57" s="1338">
        <f t="shared" si="18"/>
        <v>8</v>
      </c>
      <c r="J57" s="1339">
        <v>11</v>
      </c>
    </row>
    <row r="58" spans="1:10" ht="16.2" customHeight="1" x14ac:dyDescent="0.25">
      <c r="A58" s="632" t="s">
        <v>182</v>
      </c>
      <c r="B58" s="1326" t="s">
        <v>40</v>
      </c>
      <c r="C58" s="1402">
        <v>10</v>
      </c>
      <c r="D58" s="649">
        <v>5</v>
      </c>
      <c r="E58" s="1336"/>
      <c r="F58" s="1336"/>
      <c r="G58" s="676"/>
      <c r="H58" s="1337">
        <f t="shared" si="17"/>
        <v>5</v>
      </c>
      <c r="I58" s="1338">
        <f t="shared" si="18"/>
        <v>11</v>
      </c>
      <c r="J58" s="1339">
        <v>16</v>
      </c>
    </row>
    <row r="59" spans="1:10" ht="15" customHeight="1" x14ac:dyDescent="0.25">
      <c r="A59" s="633" t="s">
        <v>358</v>
      </c>
      <c r="B59" s="637" t="s">
        <v>40</v>
      </c>
      <c r="C59" s="643">
        <v>105</v>
      </c>
      <c r="D59" s="649">
        <v>85</v>
      </c>
      <c r="E59" s="634">
        <v>11</v>
      </c>
      <c r="F59" s="634"/>
      <c r="G59" s="676"/>
      <c r="H59" s="1337">
        <f t="shared" si="17"/>
        <v>96</v>
      </c>
      <c r="I59" s="1338">
        <f t="shared" si="18"/>
        <v>121</v>
      </c>
      <c r="J59" s="1339">
        <v>217</v>
      </c>
    </row>
    <row r="60" spans="1:10" ht="15" customHeight="1" x14ac:dyDescent="0.25">
      <c r="A60" s="633" t="s">
        <v>122</v>
      </c>
      <c r="B60" s="637" t="s">
        <v>40</v>
      </c>
      <c r="C60" s="643">
        <v>34</v>
      </c>
      <c r="D60" s="649">
        <v>29</v>
      </c>
      <c r="E60" s="634">
        <v>1</v>
      </c>
      <c r="F60" s="634"/>
      <c r="G60" s="676"/>
      <c r="H60" s="1337">
        <f t="shared" si="17"/>
        <v>30</v>
      </c>
      <c r="I60" s="1338">
        <f t="shared" si="18"/>
        <v>134</v>
      </c>
      <c r="J60" s="1339">
        <v>164</v>
      </c>
    </row>
    <row r="61" spans="1:10" ht="15.6" customHeight="1" x14ac:dyDescent="0.25">
      <c r="A61" s="633" t="s">
        <v>361</v>
      </c>
      <c r="B61" s="637" t="s">
        <v>41</v>
      </c>
      <c r="C61" s="643">
        <v>42</v>
      </c>
      <c r="D61" s="649">
        <v>16</v>
      </c>
      <c r="E61" s="634"/>
      <c r="F61" s="634"/>
      <c r="G61" s="676"/>
      <c r="H61" s="1337">
        <f t="shared" si="17"/>
        <v>16</v>
      </c>
      <c r="I61" s="1338">
        <f t="shared" si="18"/>
        <v>58</v>
      </c>
      <c r="J61" s="1339">
        <v>74</v>
      </c>
    </row>
    <row r="62" spans="1:10" ht="15.6" customHeight="1" x14ac:dyDescent="0.25">
      <c r="A62" s="633" t="s">
        <v>123</v>
      </c>
      <c r="B62" s="637" t="s">
        <v>40</v>
      </c>
      <c r="C62" s="643">
        <v>34</v>
      </c>
      <c r="D62" s="649">
        <v>33</v>
      </c>
      <c r="E62" s="634"/>
      <c r="F62" s="634"/>
      <c r="G62" s="676"/>
      <c r="H62" s="1337">
        <f t="shared" si="17"/>
        <v>33</v>
      </c>
      <c r="I62" s="1338">
        <f t="shared" si="18"/>
        <v>232</v>
      </c>
      <c r="J62" s="1339">
        <v>265</v>
      </c>
    </row>
    <row r="63" spans="1:10" ht="15.6" customHeight="1" x14ac:dyDescent="0.25">
      <c r="A63" s="633" t="s">
        <v>25</v>
      </c>
      <c r="B63" s="637" t="s">
        <v>41</v>
      </c>
      <c r="C63" s="643">
        <v>30</v>
      </c>
      <c r="D63" s="649">
        <v>7</v>
      </c>
      <c r="E63" s="634"/>
      <c r="F63" s="634"/>
      <c r="G63" s="676"/>
      <c r="H63" s="1337">
        <f t="shared" si="17"/>
        <v>7</v>
      </c>
      <c r="I63" s="1338">
        <f t="shared" si="18"/>
        <v>49</v>
      </c>
      <c r="J63" s="1339">
        <v>56</v>
      </c>
    </row>
    <row r="64" spans="1:10" ht="15.6" customHeight="1" x14ac:dyDescent="0.25">
      <c r="A64" s="633" t="s">
        <v>188</v>
      </c>
      <c r="B64" s="637" t="s">
        <v>40</v>
      </c>
      <c r="C64" s="1708">
        <v>40</v>
      </c>
      <c r="D64" s="649">
        <v>9</v>
      </c>
      <c r="E64" s="634"/>
      <c r="F64" s="634"/>
      <c r="G64" s="676">
        <v>4</v>
      </c>
      <c r="H64" s="1337">
        <f t="shared" si="17"/>
        <v>13</v>
      </c>
      <c r="I64" s="1338">
        <f t="shared" si="18"/>
        <v>39</v>
      </c>
      <c r="J64" s="1339">
        <v>52</v>
      </c>
    </row>
    <row r="65" spans="1:10" ht="30" customHeight="1" x14ac:dyDescent="0.25">
      <c r="A65" s="633" t="s">
        <v>392</v>
      </c>
      <c r="B65" s="637" t="s">
        <v>40</v>
      </c>
      <c r="C65" s="1709"/>
      <c r="D65" s="649">
        <v>2</v>
      </c>
      <c r="E65" s="634"/>
      <c r="F65" s="634"/>
      <c r="G65" s="676"/>
      <c r="H65" s="1337">
        <f t="shared" si="17"/>
        <v>2</v>
      </c>
      <c r="I65" s="1338">
        <f t="shared" si="18"/>
        <v>2</v>
      </c>
      <c r="J65" s="1339">
        <v>4</v>
      </c>
    </row>
    <row r="66" spans="1:10" s="373" customFormat="1" ht="15" customHeight="1" x14ac:dyDescent="0.25">
      <c r="A66" s="1156" t="s">
        <v>121</v>
      </c>
      <c r="B66" s="640" t="s">
        <v>40</v>
      </c>
      <c r="C66" s="1403">
        <v>85</v>
      </c>
      <c r="D66" s="649">
        <v>16</v>
      </c>
      <c r="E66" s="677"/>
      <c r="F66" s="677"/>
      <c r="G66" s="676"/>
      <c r="H66" s="1337">
        <f t="shared" si="17"/>
        <v>16</v>
      </c>
      <c r="I66" s="1338">
        <f t="shared" si="18"/>
        <v>74</v>
      </c>
      <c r="J66" s="1339">
        <v>90</v>
      </c>
    </row>
    <row r="67" spans="1:10" s="373" customFormat="1" ht="15.6" x14ac:dyDescent="0.25">
      <c r="A67" s="1121" t="s">
        <v>106</v>
      </c>
      <c r="B67" s="640" t="s">
        <v>40</v>
      </c>
      <c r="C67" s="1403">
        <v>71</v>
      </c>
      <c r="D67" s="649">
        <v>44</v>
      </c>
      <c r="E67" s="677"/>
      <c r="F67" s="677"/>
      <c r="G67" s="676"/>
      <c r="H67" s="1337">
        <f t="shared" si="17"/>
        <v>44</v>
      </c>
      <c r="I67" s="1338">
        <f t="shared" si="18"/>
        <v>250</v>
      </c>
      <c r="J67" s="1339">
        <v>294</v>
      </c>
    </row>
    <row r="68" spans="1:10" s="373" customFormat="1" ht="15.6" x14ac:dyDescent="0.25">
      <c r="A68" s="1156" t="s">
        <v>129</v>
      </c>
      <c r="B68" s="640" t="s">
        <v>40</v>
      </c>
      <c r="C68" s="1403">
        <v>117</v>
      </c>
      <c r="D68" s="649">
        <v>33</v>
      </c>
      <c r="E68" s="677">
        <v>1</v>
      </c>
      <c r="F68" s="677"/>
      <c r="G68" s="676">
        <v>1</v>
      </c>
      <c r="H68" s="1337">
        <f t="shared" si="17"/>
        <v>35</v>
      </c>
      <c r="I68" s="1338">
        <f t="shared" si="18"/>
        <v>87</v>
      </c>
      <c r="J68" s="1339">
        <v>122</v>
      </c>
    </row>
    <row r="69" spans="1:10" s="373" customFormat="1" ht="30" x14ac:dyDescent="0.25">
      <c r="A69" s="1156" t="s">
        <v>371</v>
      </c>
      <c r="B69" s="640" t="s">
        <v>41</v>
      </c>
      <c r="C69" s="1401" t="s">
        <v>472</v>
      </c>
      <c r="D69" s="649"/>
      <c r="E69" s="677"/>
      <c r="F69" s="677"/>
      <c r="G69" s="676"/>
      <c r="H69" s="1337">
        <f t="shared" si="17"/>
        <v>0</v>
      </c>
      <c r="I69" s="1338">
        <f t="shared" si="18"/>
        <v>26</v>
      </c>
      <c r="J69" s="1339">
        <v>26</v>
      </c>
    </row>
    <row r="70" spans="1:10" s="540" customFormat="1" ht="16.2" customHeight="1" x14ac:dyDescent="0.25">
      <c r="A70" s="633" t="s">
        <v>127</v>
      </c>
      <c r="B70" s="640" t="s">
        <v>41</v>
      </c>
      <c r="C70" s="1401" t="s">
        <v>472</v>
      </c>
      <c r="D70" s="649"/>
      <c r="E70" s="677"/>
      <c r="F70" s="677"/>
      <c r="G70" s="676"/>
      <c r="H70" s="1337">
        <f t="shared" si="17"/>
        <v>0</v>
      </c>
      <c r="I70" s="1338">
        <f t="shared" si="18"/>
        <v>25</v>
      </c>
      <c r="J70" s="1339">
        <v>25</v>
      </c>
    </row>
    <row r="71" spans="1:10" s="540" customFormat="1" ht="30.75" customHeight="1" x14ac:dyDescent="0.25">
      <c r="A71" s="1156" t="s">
        <v>183</v>
      </c>
      <c r="B71" s="640" t="s">
        <v>40</v>
      </c>
      <c r="C71" s="1401" t="s">
        <v>472</v>
      </c>
      <c r="D71" s="649"/>
      <c r="E71" s="677"/>
      <c r="F71" s="677"/>
      <c r="G71" s="676"/>
      <c r="H71" s="1337">
        <f t="shared" si="17"/>
        <v>0</v>
      </c>
      <c r="I71" s="1338">
        <f t="shared" si="18"/>
        <v>39</v>
      </c>
      <c r="J71" s="1339">
        <v>39</v>
      </c>
    </row>
    <row r="72" spans="1:10" s="540" customFormat="1" ht="33.75" customHeight="1" x14ac:dyDescent="0.25">
      <c r="A72" s="1156" t="s">
        <v>144</v>
      </c>
      <c r="B72" s="640" t="s">
        <v>40</v>
      </c>
      <c r="C72" s="1401" t="s">
        <v>472</v>
      </c>
      <c r="D72" s="649"/>
      <c r="E72" s="677"/>
      <c r="F72" s="677"/>
      <c r="G72" s="676"/>
      <c r="H72" s="1337">
        <f t="shared" si="17"/>
        <v>0</v>
      </c>
      <c r="I72" s="1338">
        <f t="shared" si="18"/>
        <v>4</v>
      </c>
      <c r="J72" s="1339">
        <v>4</v>
      </c>
    </row>
    <row r="73" spans="1:10" s="540" customFormat="1" ht="16.2" customHeight="1" thickBot="1" x14ac:dyDescent="0.3">
      <c r="A73" s="678" t="s">
        <v>113</v>
      </c>
      <c r="B73" s="679"/>
      <c r="C73" s="679"/>
      <c r="D73" s="660">
        <f t="shared" ref="D73:J73" si="19">SUM(D56:D72)</f>
        <v>313</v>
      </c>
      <c r="E73" s="661">
        <f t="shared" si="19"/>
        <v>14</v>
      </c>
      <c r="F73" s="662">
        <f t="shared" si="19"/>
        <v>0</v>
      </c>
      <c r="G73" s="662">
        <f t="shared" si="19"/>
        <v>5</v>
      </c>
      <c r="H73" s="664">
        <f t="shared" si="19"/>
        <v>332</v>
      </c>
      <c r="I73" s="1333">
        <f t="shared" si="19"/>
        <v>1202</v>
      </c>
      <c r="J73" s="1118">
        <f t="shared" si="19"/>
        <v>1534</v>
      </c>
    </row>
    <row r="74" spans="1:10" s="540" customFormat="1" ht="16.2" customHeight="1" thickBot="1" x14ac:dyDescent="0.3">
      <c r="A74" s="680" t="s">
        <v>64</v>
      </c>
      <c r="B74" s="681"/>
      <c r="C74" s="681"/>
      <c r="D74" s="682">
        <f>SUM(D73,D55)</f>
        <v>456</v>
      </c>
      <c r="E74" s="683">
        <f t="shared" ref="E74:J74" si="20">SUM(E55,E73)</f>
        <v>14</v>
      </c>
      <c r="F74" s="684">
        <f t="shared" si="20"/>
        <v>0</v>
      </c>
      <c r="G74" s="685">
        <f t="shared" si="20"/>
        <v>6</v>
      </c>
      <c r="H74" s="1340">
        <f t="shared" si="20"/>
        <v>476</v>
      </c>
      <c r="I74" s="1122">
        <f t="shared" si="20"/>
        <v>1821</v>
      </c>
      <c r="J74" s="1341">
        <f t="shared" si="20"/>
        <v>2297</v>
      </c>
    </row>
    <row r="75" spans="1:10" s="1343" customFormat="1" x14ac:dyDescent="0.25">
      <c r="A75" s="686"/>
      <c r="B75" s="686"/>
      <c r="C75" s="686"/>
      <c r="D75" s="687"/>
      <c r="E75" s="645"/>
      <c r="F75" s="645"/>
      <c r="G75" s="688"/>
      <c r="H75" s="1342"/>
      <c r="I75" s="1342"/>
      <c r="J75" s="523"/>
    </row>
    <row r="76" spans="1:10" s="1343" customFormat="1" ht="15.75" customHeight="1" x14ac:dyDescent="0.25">
      <c r="A76" s="686" t="s">
        <v>473</v>
      </c>
      <c r="B76" s="686"/>
      <c r="C76" s="686"/>
      <c r="D76" s="687"/>
      <c r="E76" s="645"/>
      <c r="F76" s="645"/>
      <c r="G76" s="688"/>
      <c r="H76" s="1342"/>
      <c r="I76" s="1342"/>
      <c r="J76" s="523"/>
    </row>
    <row r="77" spans="1:10" ht="15.6" customHeight="1" x14ac:dyDescent="0.25">
      <c r="A77" s="1344"/>
      <c r="B77" s="1345"/>
      <c r="C77" s="1345"/>
      <c r="D77" s="1346"/>
      <c r="E77" s="1347"/>
      <c r="F77" s="1347"/>
      <c r="G77" s="1348"/>
      <c r="H77" s="1342"/>
      <c r="I77" s="1342"/>
      <c r="J77" s="523"/>
    </row>
    <row r="78" spans="1:10" ht="15.6" customHeight="1" x14ac:dyDescent="0.25">
      <c r="A78" s="1344"/>
      <c r="B78" s="1345"/>
      <c r="C78" s="1345"/>
      <c r="D78" s="1346"/>
      <c r="E78" s="1347"/>
      <c r="F78" s="1347"/>
      <c r="G78" s="1348"/>
      <c r="H78" s="1342"/>
      <c r="I78" s="1342"/>
      <c r="J78" s="523"/>
    </row>
    <row r="79" spans="1:10" s="347" customFormat="1" ht="15.6" customHeight="1" x14ac:dyDescent="0.3">
      <c r="A79" s="535" t="s">
        <v>484</v>
      </c>
      <c r="B79" s="629"/>
      <c r="C79" s="629"/>
      <c r="D79" s="537"/>
      <c r="E79" s="1349"/>
      <c r="F79" s="1349"/>
      <c r="G79" s="1350"/>
      <c r="H79" s="1342"/>
      <c r="I79" s="1342"/>
      <c r="J79" s="1348"/>
    </row>
    <row r="80" spans="1:10" s="347" customFormat="1" ht="31.2" customHeight="1" thickBot="1" x14ac:dyDescent="0.3">
      <c r="A80" s="307"/>
      <c r="B80" s="307"/>
      <c r="C80" s="307"/>
      <c r="D80" s="523"/>
      <c r="E80" s="1347"/>
      <c r="F80" s="1347"/>
      <c r="G80" s="1348"/>
      <c r="H80" s="1342"/>
      <c r="I80" s="1342"/>
      <c r="J80" s="1348"/>
    </row>
    <row r="81" spans="1:10" s="347" customFormat="1" ht="82.5" customHeight="1" x14ac:dyDescent="0.25">
      <c r="A81" s="1723" t="s">
        <v>2</v>
      </c>
      <c r="B81" s="1714" t="s">
        <v>48</v>
      </c>
      <c r="C81" s="1716" t="s">
        <v>467</v>
      </c>
      <c r="D81" s="1706" t="s">
        <v>235</v>
      </c>
      <c r="E81" s="1719" t="s">
        <v>474</v>
      </c>
      <c r="F81" s="1721" t="s">
        <v>0</v>
      </c>
      <c r="G81" s="1721" t="s">
        <v>475</v>
      </c>
      <c r="H81" s="1726" t="s">
        <v>236</v>
      </c>
      <c r="I81" s="1704" t="s">
        <v>469</v>
      </c>
      <c r="J81" s="1706" t="s">
        <v>476</v>
      </c>
    </row>
    <row r="82" spans="1:10" ht="22.5" customHeight="1" thickBot="1" x14ac:dyDescent="0.3">
      <c r="A82" s="1724"/>
      <c r="B82" s="1715"/>
      <c r="C82" s="1717"/>
      <c r="D82" s="1718"/>
      <c r="E82" s="1720"/>
      <c r="F82" s="1722"/>
      <c r="G82" s="1725"/>
      <c r="H82" s="1727"/>
      <c r="I82" s="1705"/>
      <c r="J82" s="1707"/>
    </row>
    <row r="83" spans="1:10" ht="15.6" customHeight="1" x14ac:dyDescent="0.25">
      <c r="A83" s="280" t="s">
        <v>393</v>
      </c>
      <c r="B83" s="637" t="s">
        <v>40</v>
      </c>
      <c r="C83" s="1730">
        <v>28</v>
      </c>
      <c r="D83" s="649">
        <v>17</v>
      </c>
      <c r="E83" s="635"/>
      <c r="F83" s="675"/>
      <c r="G83" s="675"/>
      <c r="H83" s="1328">
        <f t="shared" ref="H83:H122" si="21">SUM(D83:G83)</f>
        <v>17</v>
      </c>
      <c r="I83" s="1329">
        <f t="shared" ref="I83:I122" si="22">J83-H83</f>
        <v>11</v>
      </c>
      <c r="J83" s="1330">
        <v>28</v>
      </c>
    </row>
    <row r="84" spans="1:10" ht="15.6" customHeight="1" x14ac:dyDescent="0.25">
      <c r="A84" s="280" t="s">
        <v>394</v>
      </c>
      <c r="B84" s="637" t="s">
        <v>40</v>
      </c>
      <c r="C84" s="1709"/>
      <c r="D84" s="649">
        <v>14</v>
      </c>
      <c r="E84" s="635"/>
      <c r="F84" s="675"/>
      <c r="G84" s="675"/>
      <c r="H84" s="1328">
        <f t="shared" si="21"/>
        <v>14</v>
      </c>
      <c r="I84" s="1329">
        <f t="shared" si="22"/>
        <v>12</v>
      </c>
      <c r="J84" s="1330">
        <v>26</v>
      </c>
    </row>
    <row r="85" spans="1:10" ht="15.6" customHeight="1" x14ac:dyDescent="0.25">
      <c r="A85" s="689" t="s">
        <v>6</v>
      </c>
      <c r="B85" s="637" t="s">
        <v>40</v>
      </c>
      <c r="C85" s="1710">
        <v>60</v>
      </c>
      <c r="D85" s="649">
        <v>15</v>
      </c>
      <c r="E85" s="635"/>
      <c r="F85" s="675"/>
      <c r="G85" s="675"/>
      <c r="H85" s="1328">
        <f t="shared" ref="H85" si="23">SUM(D85:G85)</f>
        <v>15</v>
      </c>
      <c r="I85" s="1329">
        <f t="shared" si="22"/>
        <v>66</v>
      </c>
      <c r="J85" s="1330">
        <v>81</v>
      </c>
    </row>
    <row r="86" spans="1:10" ht="15.6" customHeight="1" x14ac:dyDescent="0.25">
      <c r="A86" s="689" t="s">
        <v>527</v>
      </c>
      <c r="B86" s="637" t="s">
        <v>40</v>
      </c>
      <c r="C86" s="1731"/>
      <c r="D86" s="649">
        <v>14</v>
      </c>
      <c r="E86" s="635"/>
      <c r="F86" s="675"/>
      <c r="G86" s="675"/>
      <c r="H86" s="1328">
        <f t="shared" ref="H86" si="24">SUM(D86:G86)</f>
        <v>14</v>
      </c>
      <c r="I86" s="1329">
        <f t="shared" ref="I86" si="25">J86-H86</f>
        <v>3</v>
      </c>
      <c r="J86" s="1330">
        <v>17</v>
      </c>
    </row>
    <row r="87" spans="1:10" ht="15.6" customHeight="1" x14ac:dyDescent="0.25">
      <c r="A87" s="689" t="s">
        <v>184</v>
      </c>
      <c r="B87" s="637" t="s">
        <v>41</v>
      </c>
      <c r="C87" s="1732">
        <v>22</v>
      </c>
      <c r="D87" s="649">
        <v>9</v>
      </c>
      <c r="E87" s="635"/>
      <c r="F87" s="675"/>
      <c r="G87" s="675"/>
      <c r="H87" s="1328">
        <f t="shared" si="21"/>
        <v>9</v>
      </c>
      <c r="I87" s="1329">
        <f t="shared" si="22"/>
        <v>30</v>
      </c>
      <c r="J87" s="1330">
        <v>39</v>
      </c>
    </row>
    <row r="88" spans="1:10" ht="15" customHeight="1" x14ac:dyDescent="0.25">
      <c r="A88" s="690" t="s">
        <v>169</v>
      </c>
      <c r="B88" s="643" t="s">
        <v>41</v>
      </c>
      <c r="C88" s="1709"/>
      <c r="D88" s="691">
        <v>3</v>
      </c>
      <c r="E88" s="650"/>
      <c r="F88" s="651"/>
      <c r="G88" s="651"/>
      <c r="H88" s="1328">
        <f t="shared" si="21"/>
        <v>3</v>
      </c>
      <c r="I88" s="1329">
        <f t="shared" si="22"/>
        <v>19</v>
      </c>
      <c r="J88" s="1330">
        <v>22</v>
      </c>
    </row>
    <row r="89" spans="1:10" ht="15.6" customHeight="1" x14ac:dyDescent="0.25">
      <c r="A89" s="690" t="s">
        <v>252</v>
      </c>
      <c r="B89" s="643" t="s">
        <v>40</v>
      </c>
      <c r="C89" s="643">
        <v>50</v>
      </c>
      <c r="D89" s="691">
        <v>7</v>
      </c>
      <c r="E89" s="650"/>
      <c r="F89" s="651"/>
      <c r="G89" s="651"/>
      <c r="H89" s="1328">
        <f t="shared" si="21"/>
        <v>7</v>
      </c>
      <c r="I89" s="1329">
        <f t="shared" si="22"/>
        <v>10</v>
      </c>
      <c r="J89" s="1330">
        <v>17</v>
      </c>
    </row>
    <row r="90" spans="1:10" ht="15.6" customHeight="1" x14ac:dyDescent="0.25">
      <c r="A90" s="690" t="s">
        <v>200</v>
      </c>
      <c r="B90" s="643" t="s">
        <v>41</v>
      </c>
      <c r="C90" s="1397">
        <v>91</v>
      </c>
      <c r="D90" s="691">
        <v>45</v>
      </c>
      <c r="E90" s="650">
        <v>1</v>
      </c>
      <c r="F90" s="651"/>
      <c r="G90" s="651"/>
      <c r="H90" s="1328">
        <f t="shared" si="21"/>
        <v>46</v>
      </c>
      <c r="I90" s="1329">
        <f t="shared" si="22"/>
        <v>39</v>
      </c>
      <c r="J90" s="1330">
        <v>85</v>
      </c>
    </row>
    <row r="91" spans="1:10" ht="15.6" customHeight="1" x14ac:dyDescent="0.25">
      <c r="A91" s="690" t="s">
        <v>154</v>
      </c>
      <c r="B91" s="643" t="s">
        <v>40</v>
      </c>
      <c r="C91" s="1732">
        <v>81</v>
      </c>
      <c r="D91" s="691">
        <v>45</v>
      </c>
      <c r="E91" s="650"/>
      <c r="F91" s="651"/>
      <c r="G91" s="651"/>
      <c r="H91" s="1328">
        <f t="shared" si="21"/>
        <v>45</v>
      </c>
      <c r="I91" s="1329">
        <f t="shared" si="22"/>
        <v>221</v>
      </c>
      <c r="J91" s="1330">
        <v>266</v>
      </c>
    </row>
    <row r="92" spans="1:10" ht="15.6" customHeight="1" x14ac:dyDescent="0.25">
      <c r="A92" s="690" t="s">
        <v>395</v>
      </c>
      <c r="B92" s="643" t="s">
        <v>40</v>
      </c>
      <c r="C92" s="1709"/>
      <c r="D92" s="691">
        <v>15</v>
      </c>
      <c r="E92" s="650"/>
      <c r="F92" s="651"/>
      <c r="G92" s="651"/>
      <c r="H92" s="1328">
        <f t="shared" ref="H92" si="26">SUM(D92:G92)</f>
        <v>15</v>
      </c>
      <c r="I92" s="1329">
        <f t="shared" si="22"/>
        <v>23</v>
      </c>
      <c r="J92" s="1330">
        <v>38</v>
      </c>
    </row>
    <row r="93" spans="1:10" ht="15.6" x14ac:dyDescent="0.25">
      <c r="A93" s="689" t="s">
        <v>140</v>
      </c>
      <c r="B93" s="637" t="s">
        <v>40</v>
      </c>
      <c r="C93" s="1400" t="s">
        <v>471</v>
      </c>
      <c r="D93" s="649"/>
      <c r="E93" s="650"/>
      <c r="F93" s="651"/>
      <c r="G93" s="651"/>
      <c r="H93" s="1328">
        <f t="shared" si="21"/>
        <v>0</v>
      </c>
      <c r="I93" s="1329">
        <f t="shared" si="22"/>
        <v>17</v>
      </c>
      <c r="J93" s="1330">
        <v>17</v>
      </c>
    </row>
    <row r="94" spans="1:10" ht="15.6" customHeight="1" x14ac:dyDescent="0.25">
      <c r="A94" s="637" t="s">
        <v>4</v>
      </c>
      <c r="B94" s="638" t="s">
        <v>40</v>
      </c>
      <c r="C94" s="1708">
        <v>106</v>
      </c>
      <c r="D94" s="656">
        <v>21</v>
      </c>
      <c r="E94" s="650"/>
      <c r="F94" s="651"/>
      <c r="G94" s="651"/>
      <c r="H94" s="1328">
        <f t="shared" si="21"/>
        <v>21</v>
      </c>
      <c r="I94" s="1329">
        <f t="shared" si="22"/>
        <v>134</v>
      </c>
      <c r="J94" s="1330">
        <v>155</v>
      </c>
    </row>
    <row r="95" spans="1:10" ht="15.75" customHeight="1" x14ac:dyDescent="0.25">
      <c r="A95" s="637" t="s">
        <v>528</v>
      </c>
      <c r="B95" s="638" t="s">
        <v>40</v>
      </c>
      <c r="C95" s="1709"/>
      <c r="D95" s="656">
        <v>7</v>
      </c>
      <c r="E95" s="650"/>
      <c r="F95" s="651"/>
      <c r="G95" s="651"/>
      <c r="H95" s="1328">
        <f t="shared" si="21"/>
        <v>7</v>
      </c>
      <c r="I95" s="1329">
        <f t="shared" si="22"/>
        <v>0</v>
      </c>
      <c r="J95" s="1330">
        <v>7</v>
      </c>
    </row>
    <row r="96" spans="1:10" ht="15.6" customHeight="1" x14ac:dyDescent="0.25">
      <c r="A96" s="637" t="s">
        <v>197</v>
      </c>
      <c r="B96" s="638" t="s">
        <v>41</v>
      </c>
      <c r="C96" s="642">
        <v>107</v>
      </c>
      <c r="D96" s="656">
        <v>9</v>
      </c>
      <c r="E96" s="635"/>
      <c r="F96" s="675"/>
      <c r="G96" s="675"/>
      <c r="H96" s="1328">
        <f t="shared" si="21"/>
        <v>9</v>
      </c>
      <c r="I96" s="1329">
        <f>J96-H96</f>
        <v>54</v>
      </c>
      <c r="J96" s="1330">
        <v>63</v>
      </c>
    </row>
    <row r="97" spans="1:10" ht="16.2" customHeight="1" x14ac:dyDescent="0.25">
      <c r="A97" s="637" t="s">
        <v>33</v>
      </c>
      <c r="B97" s="638" t="s">
        <v>40</v>
      </c>
      <c r="C97" s="1710">
        <v>74</v>
      </c>
      <c r="D97" s="656">
        <v>17</v>
      </c>
      <c r="E97" s="650"/>
      <c r="F97" s="651"/>
      <c r="G97" s="651"/>
      <c r="H97" s="1328">
        <f t="shared" si="21"/>
        <v>17</v>
      </c>
      <c r="I97" s="1329">
        <f t="shared" si="22"/>
        <v>188</v>
      </c>
      <c r="J97" s="1330">
        <v>205</v>
      </c>
    </row>
    <row r="98" spans="1:10" ht="16.2" customHeight="1" x14ac:dyDescent="0.25">
      <c r="A98" s="637" t="s">
        <v>396</v>
      </c>
      <c r="B98" s="638" t="s">
        <v>40</v>
      </c>
      <c r="C98" s="1733"/>
      <c r="D98" s="656">
        <v>48</v>
      </c>
      <c r="E98" s="650"/>
      <c r="F98" s="651"/>
      <c r="G98" s="651"/>
      <c r="H98" s="1328">
        <f t="shared" ref="H98" si="27">SUM(D98:G98)</f>
        <v>48</v>
      </c>
      <c r="I98" s="1329">
        <f t="shared" si="22"/>
        <v>11</v>
      </c>
      <c r="J98" s="1330">
        <v>59</v>
      </c>
    </row>
    <row r="99" spans="1:10" ht="16.2" customHeight="1" x14ac:dyDescent="0.25">
      <c r="A99" s="637" t="s">
        <v>33</v>
      </c>
      <c r="B99" s="638" t="s">
        <v>41</v>
      </c>
      <c r="C99" s="1395" t="s">
        <v>471</v>
      </c>
      <c r="D99" s="656"/>
      <c r="E99" s="635"/>
      <c r="F99" s="675"/>
      <c r="G99" s="675"/>
      <c r="H99" s="1328">
        <f t="shared" si="21"/>
        <v>0</v>
      </c>
      <c r="I99" s="1329">
        <f>J99-H99</f>
        <v>1</v>
      </c>
      <c r="J99" s="1330">
        <v>1</v>
      </c>
    </row>
    <row r="100" spans="1:10" ht="16.2" customHeight="1" x14ac:dyDescent="0.25">
      <c r="A100" s="637" t="s">
        <v>203</v>
      </c>
      <c r="B100" s="638" t="s">
        <v>40</v>
      </c>
      <c r="C100" s="642">
        <v>125</v>
      </c>
      <c r="D100" s="656">
        <v>61</v>
      </c>
      <c r="E100" s="635">
        <v>1</v>
      </c>
      <c r="F100" s="675"/>
      <c r="G100" s="675"/>
      <c r="H100" s="1328">
        <f t="shared" si="21"/>
        <v>62</v>
      </c>
      <c r="I100" s="1329">
        <f t="shared" ref="I100:I102" si="28">J100-H100</f>
        <v>194</v>
      </c>
      <c r="J100" s="1330">
        <v>256</v>
      </c>
    </row>
    <row r="101" spans="1:10" ht="31.5" customHeight="1" x14ac:dyDescent="0.25">
      <c r="A101" s="1123" t="s">
        <v>410</v>
      </c>
      <c r="B101" s="639" t="s">
        <v>41</v>
      </c>
      <c r="C101" s="1710">
        <v>13</v>
      </c>
      <c r="D101" s="656">
        <v>0</v>
      </c>
      <c r="E101" s="635"/>
      <c r="F101" s="675"/>
      <c r="G101" s="675"/>
      <c r="H101" s="1328">
        <f t="shared" ref="H101" si="29">SUM(D101:G101)</f>
        <v>0</v>
      </c>
      <c r="I101" s="1329">
        <f t="shared" ref="I101" si="30">J101-H101</f>
        <v>2</v>
      </c>
      <c r="J101" s="1330">
        <v>2</v>
      </c>
    </row>
    <row r="102" spans="1:10" ht="31.5" customHeight="1" x14ac:dyDescent="0.25">
      <c r="A102" s="1123" t="s">
        <v>397</v>
      </c>
      <c r="B102" s="639" t="s">
        <v>41</v>
      </c>
      <c r="C102" s="1735"/>
      <c r="D102" s="656">
        <v>25</v>
      </c>
      <c r="E102" s="635"/>
      <c r="F102" s="675"/>
      <c r="G102" s="675"/>
      <c r="H102" s="1328">
        <f t="shared" ref="H102" si="31">SUM(D102:G102)</f>
        <v>25</v>
      </c>
      <c r="I102" s="1329">
        <f t="shared" si="28"/>
        <v>12</v>
      </c>
      <c r="J102" s="1330">
        <v>37</v>
      </c>
    </row>
    <row r="103" spans="1:10" ht="16.2" customHeight="1" x14ac:dyDescent="0.25">
      <c r="A103" s="637" t="s">
        <v>172</v>
      </c>
      <c r="B103" s="638" t="s">
        <v>40</v>
      </c>
      <c r="C103" s="1732">
        <v>107</v>
      </c>
      <c r="D103" s="656">
        <v>6</v>
      </c>
      <c r="E103" s="635"/>
      <c r="F103" s="675"/>
      <c r="G103" s="675"/>
      <c r="H103" s="1328">
        <f t="shared" si="21"/>
        <v>6</v>
      </c>
      <c r="I103" s="1329">
        <f t="shared" si="22"/>
        <v>44</v>
      </c>
      <c r="J103" s="1330">
        <v>50</v>
      </c>
    </row>
    <row r="104" spans="1:10" ht="16.2" customHeight="1" x14ac:dyDescent="0.25">
      <c r="A104" s="637" t="s">
        <v>398</v>
      </c>
      <c r="B104" s="638" t="s">
        <v>40</v>
      </c>
      <c r="C104" s="1734"/>
      <c r="D104" s="656">
        <v>50</v>
      </c>
      <c r="E104" s="635">
        <v>1</v>
      </c>
      <c r="F104" s="675"/>
      <c r="G104" s="675"/>
      <c r="H104" s="1328">
        <f t="shared" ref="H104" si="32">SUM(D104:G104)</f>
        <v>51</v>
      </c>
      <c r="I104" s="1329">
        <f t="shared" si="22"/>
        <v>46</v>
      </c>
      <c r="J104" s="1330">
        <v>97</v>
      </c>
    </row>
    <row r="105" spans="1:10" ht="16.2" customHeight="1" x14ac:dyDescent="0.25">
      <c r="A105" s="640" t="s">
        <v>25</v>
      </c>
      <c r="B105" s="639" t="s">
        <v>40</v>
      </c>
      <c r="C105" s="1708">
        <v>148</v>
      </c>
      <c r="D105" s="656">
        <v>9</v>
      </c>
      <c r="E105" s="635"/>
      <c r="F105" s="675"/>
      <c r="G105" s="675"/>
      <c r="H105" s="1328">
        <f t="shared" si="21"/>
        <v>9</v>
      </c>
      <c r="I105" s="1329">
        <f t="shared" si="22"/>
        <v>55</v>
      </c>
      <c r="J105" s="1330">
        <v>64</v>
      </c>
    </row>
    <row r="106" spans="1:10" ht="16.2" customHeight="1" x14ac:dyDescent="0.25">
      <c r="A106" s="640" t="s">
        <v>399</v>
      </c>
      <c r="B106" s="639" t="s">
        <v>40</v>
      </c>
      <c r="C106" s="1709"/>
      <c r="D106" s="656">
        <v>11</v>
      </c>
      <c r="E106" s="635"/>
      <c r="F106" s="675"/>
      <c r="G106" s="675"/>
      <c r="H106" s="1328">
        <f t="shared" ref="H106" si="33">SUM(D106:G106)</f>
        <v>11</v>
      </c>
      <c r="I106" s="1329">
        <f t="shared" si="22"/>
        <v>5</v>
      </c>
      <c r="J106" s="1330">
        <v>16</v>
      </c>
    </row>
    <row r="107" spans="1:10" ht="16.2" customHeight="1" x14ac:dyDescent="0.25">
      <c r="A107" s="640" t="s">
        <v>96</v>
      </c>
      <c r="B107" s="639" t="s">
        <v>40</v>
      </c>
      <c r="C107" s="1395" t="s">
        <v>471</v>
      </c>
      <c r="D107" s="656"/>
      <c r="E107" s="635"/>
      <c r="F107" s="675"/>
      <c r="G107" s="675"/>
      <c r="H107" s="1328">
        <f t="shared" si="21"/>
        <v>0</v>
      </c>
      <c r="I107" s="1329">
        <f t="shared" si="22"/>
        <v>3</v>
      </c>
      <c r="J107" s="1330">
        <v>3</v>
      </c>
    </row>
    <row r="108" spans="1:10" ht="16.2" customHeight="1" x14ac:dyDescent="0.25">
      <c r="A108" s="637" t="s">
        <v>98</v>
      </c>
      <c r="B108" s="639" t="s">
        <v>40</v>
      </c>
      <c r="C108" s="1395" t="s">
        <v>471</v>
      </c>
      <c r="D108" s="656"/>
      <c r="E108" s="635"/>
      <c r="F108" s="675"/>
      <c r="G108" s="675"/>
      <c r="H108" s="1328">
        <f t="shared" si="21"/>
        <v>0</v>
      </c>
      <c r="I108" s="1329">
        <f t="shared" si="22"/>
        <v>20</v>
      </c>
      <c r="J108" s="1330">
        <v>20</v>
      </c>
    </row>
    <row r="109" spans="1:10" ht="16.2" customHeight="1" x14ac:dyDescent="0.25">
      <c r="A109" s="637" t="s">
        <v>26</v>
      </c>
      <c r="B109" s="639" t="s">
        <v>41</v>
      </c>
      <c r="C109" s="671" t="s">
        <v>477</v>
      </c>
      <c r="D109" s="656">
        <v>11</v>
      </c>
      <c r="E109" s="635"/>
      <c r="F109" s="675"/>
      <c r="G109" s="675"/>
      <c r="H109" s="1328">
        <f t="shared" si="21"/>
        <v>11</v>
      </c>
      <c r="I109" s="1329">
        <f t="shared" si="22"/>
        <v>55</v>
      </c>
      <c r="J109" s="1330">
        <v>66</v>
      </c>
    </row>
    <row r="110" spans="1:10" ht="15.6" customHeight="1" x14ac:dyDescent="0.25">
      <c r="A110" s="1156" t="s">
        <v>363</v>
      </c>
      <c r="B110" s="639" t="s">
        <v>41</v>
      </c>
      <c r="C110" s="671" t="s">
        <v>477</v>
      </c>
      <c r="D110" s="656"/>
      <c r="E110" s="635"/>
      <c r="F110" s="675"/>
      <c r="G110" s="675"/>
      <c r="H110" s="1328">
        <f t="shared" si="21"/>
        <v>0</v>
      </c>
      <c r="I110" s="1329">
        <f t="shared" si="22"/>
        <v>3</v>
      </c>
      <c r="J110" s="1330">
        <v>3</v>
      </c>
    </row>
    <row r="111" spans="1:10" ht="30.75" customHeight="1" x14ac:dyDescent="0.25">
      <c r="A111" s="637" t="s">
        <v>193</v>
      </c>
      <c r="B111" s="639" t="s">
        <v>41</v>
      </c>
      <c r="C111" s="1401" t="s">
        <v>472</v>
      </c>
      <c r="D111" s="656"/>
      <c r="E111" s="635"/>
      <c r="F111" s="675"/>
      <c r="G111" s="675"/>
      <c r="H111" s="1328">
        <f t="shared" si="21"/>
        <v>0</v>
      </c>
      <c r="I111" s="1329">
        <f t="shared" si="22"/>
        <v>28</v>
      </c>
      <c r="J111" s="1330">
        <v>28</v>
      </c>
    </row>
    <row r="112" spans="1:10" ht="15.6" customHeight="1" x14ac:dyDescent="0.25">
      <c r="A112" s="637" t="s">
        <v>207</v>
      </c>
      <c r="B112" s="639" t="s">
        <v>40</v>
      </c>
      <c r="C112" s="1401" t="s">
        <v>472</v>
      </c>
      <c r="D112" s="656"/>
      <c r="E112" s="635"/>
      <c r="F112" s="675"/>
      <c r="G112" s="675"/>
      <c r="H112" s="1328">
        <f t="shared" si="21"/>
        <v>0</v>
      </c>
      <c r="I112" s="1329">
        <f t="shared" si="22"/>
        <v>154</v>
      </c>
      <c r="J112" s="1330">
        <v>154</v>
      </c>
    </row>
    <row r="113" spans="1:11" ht="15.75" customHeight="1" x14ac:dyDescent="0.25">
      <c r="A113" s="643" t="s">
        <v>206</v>
      </c>
      <c r="B113" s="639" t="s">
        <v>40</v>
      </c>
      <c r="C113" s="1401" t="s">
        <v>472</v>
      </c>
      <c r="D113" s="656"/>
      <c r="E113" s="635"/>
      <c r="F113" s="675"/>
      <c r="G113" s="675"/>
      <c r="H113" s="1328">
        <f t="shared" si="21"/>
        <v>0</v>
      </c>
      <c r="I113" s="1329">
        <f t="shared" si="22"/>
        <v>385</v>
      </c>
      <c r="J113" s="1330">
        <v>385</v>
      </c>
    </row>
    <row r="114" spans="1:11" ht="15.75" customHeight="1" x14ac:dyDescent="0.25">
      <c r="A114" s="637" t="s">
        <v>135</v>
      </c>
      <c r="B114" s="639" t="s">
        <v>40</v>
      </c>
      <c r="C114" s="1401" t="s">
        <v>472</v>
      </c>
      <c r="D114" s="656"/>
      <c r="E114" s="635"/>
      <c r="F114" s="675"/>
      <c r="G114" s="675"/>
      <c r="H114" s="1328">
        <f t="shared" si="21"/>
        <v>0</v>
      </c>
      <c r="I114" s="1329">
        <f t="shared" si="22"/>
        <v>24</v>
      </c>
      <c r="J114" s="1330">
        <v>24</v>
      </c>
    </row>
    <row r="115" spans="1:11" ht="15.6" customHeight="1" x14ac:dyDescent="0.25">
      <c r="A115" s="637" t="s">
        <v>247</v>
      </c>
      <c r="B115" s="639" t="s">
        <v>40</v>
      </c>
      <c r="C115" s="1401" t="s">
        <v>472</v>
      </c>
      <c r="D115" s="656"/>
      <c r="E115" s="635"/>
      <c r="F115" s="675"/>
      <c r="G115" s="675"/>
      <c r="H115" s="1328">
        <f t="shared" si="21"/>
        <v>0</v>
      </c>
      <c r="I115" s="1329">
        <f t="shared" si="22"/>
        <v>2</v>
      </c>
      <c r="J115" s="1330">
        <v>2</v>
      </c>
    </row>
    <row r="116" spans="1:11" ht="15.6" customHeight="1" x14ac:dyDescent="0.25">
      <c r="A116" s="637" t="s">
        <v>116</v>
      </c>
      <c r="B116" s="639" t="s">
        <v>40</v>
      </c>
      <c r="C116" s="1401" t="s">
        <v>472</v>
      </c>
      <c r="D116" s="656"/>
      <c r="E116" s="635"/>
      <c r="F116" s="675"/>
      <c r="G116" s="675"/>
      <c r="H116" s="1328">
        <f t="shared" si="21"/>
        <v>0</v>
      </c>
      <c r="I116" s="1329">
        <f t="shared" si="22"/>
        <v>3</v>
      </c>
      <c r="J116" s="1330">
        <v>3</v>
      </c>
    </row>
    <row r="117" spans="1:11" ht="15.6" customHeight="1" x14ac:dyDescent="0.25">
      <c r="A117" s="637" t="s">
        <v>117</v>
      </c>
      <c r="B117" s="639" t="s">
        <v>40</v>
      </c>
      <c r="C117" s="1401" t="s">
        <v>472</v>
      </c>
      <c r="D117" s="656"/>
      <c r="E117" s="635"/>
      <c r="F117" s="675"/>
      <c r="G117" s="675"/>
      <c r="H117" s="1328">
        <f t="shared" si="21"/>
        <v>0</v>
      </c>
      <c r="I117" s="1329">
        <f t="shared" si="22"/>
        <v>22</v>
      </c>
      <c r="J117" s="1330">
        <v>22</v>
      </c>
    </row>
    <row r="118" spans="1:11" ht="16.2" customHeight="1" x14ac:dyDescent="0.25">
      <c r="A118" s="637" t="s">
        <v>118</v>
      </c>
      <c r="B118" s="639" t="s">
        <v>40</v>
      </c>
      <c r="C118" s="1401" t="s">
        <v>472</v>
      </c>
      <c r="D118" s="692"/>
      <c r="E118" s="635"/>
      <c r="F118" s="675"/>
      <c r="G118" s="675"/>
      <c r="H118" s="1328">
        <f t="shared" si="21"/>
        <v>0</v>
      </c>
      <c r="I118" s="1329">
        <f t="shared" si="22"/>
        <v>179</v>
      </c>
      <c r="J118" s="1330">
        <v>179</v>
      </c>
      <c r="K118" s="361"/>
    </row>
    <row r="119" spans="1:11" ht="16.2" customHeight="1" x14ac:dyDescent="0.25">
      <c r="A119" s="637" t="s">
        <v>185</v>
      </c>
      <c r="B119" s="639" t="s">
        <v>40</v>
      </c>
      <c r="C119" s="1401" t="s">
        <v>472</v>
      </c>
      <c r="D119" s="692">
        <v>12</v>
      </c>
      <c r="E119" s="635"/>
      <c r="F119" s="675"/>
      <c r="G119" s="675"/>
      <c r="H119" s="1328">
        <f t="shared" si="21"/>
        <v>12</v>
      </c>
      <c r="I119" s="1329">
        <f t="shared" si="22"/>
        <v>45</v>
      </c>
      <c r="J119" s="1330">
        <v>57</v>
      </c>
      <c r="K119" s="466"/>
    </row>
    <row r="120" spans="1:11" ht="16.2" customHeight="1" x14ac:dyDescent="0.25">
      <c r="A120" s="643" t="s">
        <v>155</v>
      </c>
      <c r="B120" s="639" t="s">
        <v>40</v>
      </c>
      <c r="C120" s="1401" t="s">
        <v>472</v>
      </c>
      <c r="D120" s="656"/>
      <c r="E120" s="635"/>
      <c r="F120" s="675"/>
      <c r="G120" s="675"/>
      <c r="H120" s="1328">
        <f t="shared" si="21"/>
        <v>0</v>
      </c>
      <c r="I120" s="1329">
        <f t="shared" si="22"/>
        <v>259</v>
      </c>
      <c r="J120" s="1330">
        <v>259</v>
      </c>
    </row>
    <row r="121" spans="1:11" ht="16.2" customHeight="1" x14ac:dyDescent="0.25">
      <c r="A121" s="643" t="s">
        <v>195</v>
      </c>
      <c r="B121" s="639" t="s">
        <v>40</v>
      </c>
      <c r="C121" s="1401" t="s">
        <v>472</v>
      </c>
      <c r="D121" s="656"/>
      <c r="E121" s="635"/>
      <c r="F121" s="675"/>
      <c r="G121" s="675"/>
      <c r="H121" s="1328">
        <f t="shared" si="21"/>
        <v>0</v>
      </c>
      <c r="I121" s="1329">
        <f t="shared" si="22"/>
        <v>23</v>
      </c>
      <c r="J121" s="1330">
        <v>23</v>
      </c>
    </row>
    <row r="122" spans="1:11" ht="16.2" customHeight="1" x14ac:dyDescent="0.25">
      <c r="A122" s="637" t="s">
        <v>130</v>
      </c>
      <c r="B122" s="639" t="s">
        <v>40</v>
      </c>
      <c r="C122" s="1401" t="s">
        <v>472</v>
      </c>
      <c r="D122" s="656"/>
      <c r="E122" s="635"/>
      <c r="F122" s="675"/>
      <c r="G122" s="675"/>
      <c r="H122" s="1328">
        <f t="shared" si="21"/>
        <v>0</v>
      </c>
      <c r="I122" s="1329">
        <f t="shared" si="22"/>
        <v>18</v>
      </c>
      <c r="J122" s="1330">
        <v>18</v>
      </c>
    </row>
    <row r="123" spans="1:11" ht="32.25" customHeight="1" x14ac:dyDescent="0.25">
      <c r="A123" s="693" t="s">
        <v>51</v>
      </c>
      <c r="B123" s="659"/>
      <c r="C123" s="659"/>
      <c r="D123" s="694">
        <f t="shared" ref="D123:J123" si="34">SUM(D83:D122)</f>
        <v>471</v>
      </c>
      <c r="E123" s="695">
        <f t="shared" si="34"/>
        <v>3</v>
      </c>
      <c r="F123" s="663">
        <f t="shared" si="34"/>
        <v>0</v>
      </c>
      <c r="G123" s="663">
        <f t="shared" si="34"/>
        <v>0</v>
      </c>
      <c r="H123" s="664">
        <f t="shared" si="34"/>
        <v>474</v>
      </c>
      <c r="I123" s="663">
        <f t="shared" si="34"/>
        <v>2420</v>
      </c>
      <c r="J123" s="660">
        <f t="shared" si="34"/>
        <v>2894</v>
      </c>
    </row>
    <row r="124" spans="1:11" ht="15.6" customHeight="1" x14ac:dyDescent="0.25">
      <c r="A124" s="1351" t="s">
        <v>56</v>
      </c>
      <c r="B124" s="666"/>
      <c r="C124" s="666"/>
      <c r="D124" s="1352">
        <f>SUM(D123)</f>
        <v>471</v>
      </c>
      <c r="E124" s="1353">
        <f t="shared" ref="E124:I124" si="35">SUM(E123)</f>
        <v>3</v>
      </c>
      <c r="F124" s="1353">
        <f t="shared" si="35"/>
        <v>0</v>
      </c>
      <c r="G124" s="1353">
        <f t="shared" si="35"/>
        <v>0</v>
      </c>
      <c r="H124" s="1353">
        <f t="shared" si="35"/>
        <v>474</v>
      </c>
      <c r="I124" s="1353">
        <f t="shared" si="35"/>
        <v>2420</v>
      </c>
      <c r="J124" s="1354">
        <f>SUM(J83:J122)</f>
        <v>2894</v>
      </c>
    </row>
    <row r="125" spans="1:11" s="1282" customFormat="1" ht="15.75" customHeight="1" x14ac:dyDescent="0.25">
      <c r="A125" s="1355"/>
      <c r="B125" s="1356"/>
      <c r="C125" s="1356"/>
      <c r="D125" s="1357"/>
      <c r="E125" s="1357"/>
      <c r="F125" s="1357"/>
      <c r="G125" s="1357"/>
      <c r="H125" s="1357"/>
      <c r="I125" s="1357"/>
      <c r="J125" s="1357"/>
    </row>
    <row r="126" spans="1:11" s="1282" customFormat="1" ht="15.75" customHeight="1" x14ac:dyDescent="0.25">
      <c r="A126" s="686" t="s">
        <v>478</v>
      </c>
      <c r="B126" s="686"/>
      <c r="C126" s="686"/>
      <c r="D126" s="687"/>
      <c r="E126" s="645"/>
      <c r="F126" s="645"/>
      <c r="G126" s="1357"/>
      <c r="H126" s="1357"/>
      <c r="I126" s="1357"/>
      <c r="J126" s="1357"/>
    </row>
    <row r="127" spans="1:11" s="1282" customFormat="1" ht="15.75" customHeight="1" x14ac:dyDescent="0.25">
      <c r="A127" s="1355"/>
      <c r="B127" s="1356"/>
      <c r="C127" s="1356"/>
      <c r="D127" s="1357"/>
      <c r="E127" s="1357"/>
      <c r="F127" s="1357"/>
      <c r="G127" s="1357"/>
      <c r="H127" s="1357"/>
      <c r="I127" s="1357"/>
      <c r="J127" s="1357"/>
    </row>
    <row r="128" spans="1:11" ht="15.6" customHeight="1" x14ac:dyDescent="0.25">
      <c r="A128" s="1344"/>
      <c r="B128" s="1345"/>
      <c r="C128" s="1345"/>
      <c r="D128" s="1346"/>
      <c r="E128" s="1347"/>
      <c r="F128" s="1347"/>
      <c r="G128" s="1348"/>
      <c r="H128" s="1342"/>
      <c r="I128" s="1342"/>
      <c r="J128" s="523"/>
    </row>
    <row r="129" spans="1:11" ht="15.6" customHeight="1" x14ac:dyDescent="0.25">
      <c r="A129" s="1344"/>
      <c r="B129" s="1345"/>
      <c r="C129" s="1345"/>
      <c r="D129" s="1346"/>
      <c r="E129" s="1347"/>
      <c r="F129" s="1347"/>
      <c r="G129" s="1348"/>
      <c r="H129" s="1342"/>
      <c r="I129" s="1342"/>
      <c r="J129" s="523"/>
    </row>
    <row r="130" spans="1:11" s="347" customFormat="1" ht="15.6" customHeight="1" x14ac:dyDescent="0.3">
      <c r="A130" s="535" t="s">
        <v>484</v>
      </c>
      <c r="B130" s="629"/>
      <c r="C130" s="629"/>
      <c r="D130" s="537"/>
      <c r="E130" s="1349"/>
      <c r="F130" s="1349"/>
      <c r="G130" s="1350"/>
      <c r="H130" s="1342"/>
      <c r="I130" s="1342"/>
      <c r="J130" s="1348"/>
    </row>
    <row r="131" spans="1:11" s="1282" customFormat="1" ht="15.75" customHeight="1" x14ac:dyDescent="0.25">
      <c r="A131" s="1355"/>
      <c r="B131" s="1356"/>
      <c r="C131" s="1356"/>
      <c r="D131" s="1357"/>
      <c r="E131" s="1357"/>
      <c r="F131" s="1357"/>
      <c r="G131" s="1357"/>
      <c r="H131" s="1357"/>
      <c r="I131" s="1357"/>
      <c r="J131" s="1357"/>
    </row>
    <row r="132" spans="1:11" ht="15.6" customHeight="1" thickBot="1" x14ac:dyDescent="0.3">
      <c r="A132" s="1355"/>
      <c r="B132" s="1356"/>
      <c r="C132" s="1356"/>
      <c r="D132" s="1357"/>
      <c r="E132" s="1357"/>
      <c r="F132" s="1357"/>
      <c r="G132" s="1357"/>
      <c r="H132" s="1357"/>
      <c r="I132" s="1357"/>
      <c r="J132" s="1357"/>
      <c r="K132" s="466"/>
    </row>
    <row r="133" spans="1:11" s="347" customFormat="1" ht="82.5" customHeight="1" x14ac:dyDescent="0.25">
      <c r="A133" s="1723" t="s">
        <v>2</v>
      </c>
      <c r="B133" s="1714" t="s">
        <v>48</v>
      </c>
      <c r="C133" s="1716" t="s">
        <v>467</v>
      </c>
      <c r="D133" s="1706" t="s">
        <v>235</v>
      </c>
      <c r="E133" s="1719" t="s">
        <v>245</v>
      </c>
      <c r="F133" s="1721" t="s">
        <v>0</v>
      </c>
      <c r="G133" s="1721" t="s">
        <v>475</v>
      </c>
      <c r="H133" s="1726" t="s">
        <v>236</v>
      </c>
      <c r="I133" s="1704" t="s">
        <v>469</v>
      </c>
      <c r="J133" s="1706" t="s">
        <v>476</v>
      </c>
    </row>
    <row r="134" spans="1:11" ht="22.5" customHeight="1" thickBot="1" x14ac:dyDescent="0.3">
      <c r="A134" s="1724"/>
      <c r="B134" s="1715"/>
      <c r="C134" s="1717"/>
      <c r="D134" s="1718"/>
      <c r="E134" s="1720"/>
      <c r="F134" s="1722"/>
      <c r="G134" s="1725"/>
      <c r="H134" s="1727"/>
      <c r="I134" s="1705"/>
      <c r="J134" s="1707"/>
    </row>
    <row r="135" spans="1:11" ht="15.75" customHeight="1" x14ac:dyDescent="0.25">
      <c r="A135" s="1326" t="s">
        <v>466</v>
      </c>
      <c r="B135" s="641" t="s">
        <v>40</v>
      </c>
      <c r="C135" s="1398">
        <v>111</v>
      </c>
      <c r="D135" s="1358">
        <v>142</v>
      </c>
      <c r="E135" s="647">
        <v>2</v>
      </c>
      <c r="F135" s="647"/>
      <c r="G135" s="648">
        <v>1</v>
      </c>
      <c r="H135" s="1328">
        <f>SUM(D135:G135)</f>
        <v>145</v>
      </c>
      <c r="I135" s="1359">
        <f t="shared" ref="I135:I140" si="36">J135-H135</f>
        <v>455</v>
      </c>
      <c r="J135" s="1330">
        <v>600</v>
      </c>
    </row>
    <row r="136" spans="1:11" ht="15.75" customHeight="1" x14ac:dyDescent="0.25">
      <c r="A136" s="637" t="s">
        <v>28</v>
      </c>
      <c r="B136" s="638" t="s">
        <v>41</v>
      </c>
      <c r="C136" s="1125">
        <v>35</v>
      </c>
      <c r="D136" s="656">
        <v>33</v>
      </c>
      <c r="E136" s="635"/>
      <c r="F136" s="635"/>
      <c r="G136" s="675"/>
      <c r="H136" s="1328">
        <f>SUM(D136:G136)</f>
        <v>33</v>
      </c>
      <c r="I136" s="1329">
        <f t="shared" si="36"/>
        <v>108</v>
      </c>
      <c r="J136" s="1330">
        <v>141</v>
      </c>
    </row>
    <row r="137" spans="1:11" ht="15.75" customHeight="1" x14ac:dyDescent="0.25">
      <c r="A137" s="637" t="s">
        <v>515</v>
      </c>
      <c r="B137" s="637" t="s">
        <v>40</v>
      </c>
      <c r="C137" s="1397">
        <v>16</v>
      </c>
      <c r="D137" s="649">
        <v>4</v>
      </c>
      <c r="E137" s="635"/>
      <c r="F137" s="635"/>
      <c r="G137" s="675"/>
      <c r="H137" s="1328">
        <f t="shared" ref="H137:H139" si="37">SUM(D137:G137)</f>
        <v>4</v>
      </c>
      <c r="I137" s="1329">
        <f>J137-H137</f>
        <v>0</v>
      </c>
      <c r="J137" s="1330">
        <v>4</v>
      </c>
    </row>
    <row r="138" spans="1:11" ht="16.2" customHeight="1" x14ac:dyDescent="0.25">
      <c r="A138" s="637" t="s">
        <v>516</v>
      </c>
      <c r="B138" s="637" t="s">
        <v>40</v>
      </c>
      <c r="C138" s="251">
        <v>16</v>
      </c>
      <c r="D138" s="649">
        <v>8</v>
      </c>
      <c r="E138" s="635">
        <v>2</v>
      </c>
      <c r="F138" s="635"/>
      <c r="G138" s="651">
        <v>1</v>
      </c>
      <c r="H138" s="1328">
        <f t="shared" si="37"/>
        <v>11</v>
      </c>
      <c r="I138" s="1329">
        <f t="shared" si="36"/>
        <v>0</v>
      </c>
      <c r="J138" s="1330">
        <v>11</v>
      </c>
    </row>
    <row r="139" spans="1:11" ht="16.2" customHeight="1" x14ac:dyDescent="0.25">
      <c r="A139" s="637" t="s">
        <v>517</v>
      </c>
      <c r="B139" s="637" t="s">
        <v>40</v>
      </c>
      <c r="C139" s="1399">
        <v>16</v>
      </c>
      <c r="D139" s="649">
        <v>31</v>
      </c>
      <c r="E139" s="635"/>
      <c r="F139" s="635"/>
      <c r="G139" s="675"/>
      <c r="H139" s="1328">
        <f t="shared" si="37"/>
        <v>31</v>
      </c>
      <c r="I139" s="1329">
        <f t="shared" si="36"/>
        <v>0</v>
      </c>
      <c r="J139" s="1330">
        <v>31</v>
      </c>
    </row>
    <row r="140" spans="1:11" ht="15.75" customHeight="1" x14ac:dyDescent="0.25">
      <c r="A140" s="1156" t="s">
        <v>363</v>
      </c>
      <c r="B140" s="638" t="s">
        <v>41</v>
      </c>
      <c r="C140" s="671" t="s">
        <v>477</v>
      </c>
      <c r="D140" s="656">
        <v>1</v>
      </c>
      <c r="E140" s="635"/>
      <c r="F140" s="635"/>
      <c r="G140" s="675"/>
      <c r="H140" s="1328">
        <f>SUM(D140:G140)</f>
        <v>1</v>
      </c>
      <c r="I140" s="1329">
        <f t="shared" si="36"/>
        <v>2</v>
      </c>
      <c r="J140" s="1330">
        <v>3</v>
      </c>
    </row>
    <row r="141" spans="1:11" ht="15.75" customHeight="1" x14ac:dyDescent="0.25">
      <c r="A141" s="693" t="s">
        <v>52</v>
      </c>
      <c r="B141" s="659"/>
      <c r="C141" s="1360"/>
      <c r="D141" s="660">
        <f>SUM(D135:D140)</f>
        <v>219</v>
      </c>
      <c r="E141" s="661">
        <f t="shared" ref="E141:J141" si="38">SUM(E135:E140)</f>
        <v>4</v>
      </c>
      <c r="F141" s="662">
        <f t="shared" si="38"/>
        <v>0</v>
      </c>
      <c r="G141" s="662">
        <f t="shared" si="38"/>
        <v>2</v>
      </c>
      <c r="H141" s="664">
        <f t="shared" si="38"/>
        <v>225</v>
      </c>
      <c r="I141" s="663">
        <f t="shared" si="38"/>
        <v>565</v>
      </c>
      <c r="J141" s="660">
        <f t="shared" si="38"/>
        <v>790</v>
      </c>
    </row>
    <row r="142" spans="1:11" ht="15.6" customHeight="1" x14ac:dyDescent="0.25">
      <c r="A142" s="637" t="s">
        <v>94</v>
      </c>
      <c r="B142" s="637" t="s">
        <v>40</v>
      </c>
      <c r="C142" s="1397">
        <v>165</v>
      </c>
      <c r="D142" s="649">
        <v>142</v>
      </c>
      <c r="E142" s="635"/>
      <c r="F142" s="635"/>
      <c r="G142" s="651"/>
      <c r="H142" s="1328">
        <f t="shared" ref="H142:H151" si="39">SUM(D142:G142)</f>
        <v>142</v>
      </c>
      <c r="I142" s="1329">
        <f t="shared" ref="I142:I151" si="40">J142-H142</f>
        <v>500</v>
      </c>
      <c r="J142" s="1330">
        <v>642</v>
      </c>
    </row>
    <row r="143" spans="1:11" ht="15.75" customHeight="1" x14ac:dyDescent="0.25">
      <c r="A143" s="637" t="s">
        <v>6</v>
      </c>
      <c r="B143" s="637" t="s">
        <v>40</v>
      </c>
      <c r="C143" s="1708">
        <v>69</v>
      </c>
      <c r="D143" s="649">
        <v>14</v>
      </c>
      <c r="E143" s="635"/>
      <c r="F143" s="635"/>
      <c r="G143" s="675">
        <v>2</v>
      </c>
      <c r="H143" s="1328">
        <f t="shared" si="39"/>
        <v>16</v>
      </c>
      <c r="I143" s="1329">
        <f t="shared" si="40"/>
        <v>104</v>
      </c>
      <c r="J143" s="1330">
        <v>120</v>
      </c>
    </row>
    <row r="144" spans="1:11" ht="16.2" customHeight="1" x14ac:dyDescent="0.25">
      <c r="A144" s="637" t="s">
        <v>217</v>
      </c>
      <c r="B144" s="637" t="s">
        <v>40</v>
      </c>
      <c r="C144" s="1734"/>
      <c r="D144" s="649">
        <v>1</v>
      </c>
      <c r="E144" s="635"/>
      <c r="F144" s="635"/>
      <c r="G144" s="651"/>
      <c r="H144" s="1328">
        <f t="shared" si="39"/>
        <v>1</v>
      </c>
      <c r="I144" s="1329">
        <f t="shared" si="40"/>
        <v>3</v>
      </c>
      <c r="J144" s="1330">
        <v>4</v>
      </c>
    </row>
    <row r="145" spans="1:11" ht="16.2" customHeight="1" x14ac:dyDescent="0.25">
      <c r="A145" s="637" t="s">
        <v>218</v>
      </c>
      <c r="B145" s="637" t="s">
        <v>40</v>
      </c>
      <c r="C145" s="1734"/>
      <c r="D145" s="649">
        <v>11</v>
      </c>
      <c r="E145" s="635"/>
      <c r="F145" s="635"/>
      <c r="G145" s="675"/>
      <c r="H145" s="1328">
        <f t="shared" si="39"/>
        <v>11</v>
      </c>
      <c r="I145" s="1329">
        <f t="shared" si="40"/>
        <v>17</v>
      </c>
      <c r="J145" s="1330">
        <v>28</v>
      </c>
    </row>
    <row r="146" spans="1:11" ht="17.25" customHeight="1" x14ac:dyDescent="0.25">
      <c r="A146" s="637" t="s">
        <v>153</v>
      </c>
      <c r="B146" s="637" t="s">
        <v>41</v>
      </c>
      <c r="C146" s="1397">
        <v>62</v>
      </c>
      <c r="D146" s="649">
        <v>2</v>
      </c>
      <c r="E146" s="635"/>
      <c r="F146" s="635"/>
      <c r="G146" s="675"/>
      <c r="H146" s="1328">
        <f t="shared" si="39"/>
        <v>2</v>
      </c>
      <c r="I146" s="1329">
        <f t="shared" si="40"/>
        <v>209</v>
      </c>
      <c r="J146" s="1330">
        <v>211</v>
      </c>
    </row>
    <row r="147" spans="1:11" s="373" customFormat="1" ht="32.1" customHeight="1" x14ac:dyDescent="0.25">
      <c r="A147" s="637" t="s">
        <v>204</v>
      </c>
      <c r="B147" s="637" t="s">
        <v>41</v>
      </c>
      <c r="C147" s="1396" t="s">
        <v>472</v>
      </c>
      <c r="D147" s="649"/>
      <c r="E147" s="635"/>
      <c r="F147" s="635">
        <v>2</v>
      </c>
      <c r="G147" s="675"/>
      <c r="H147" s="1328">
        <f t="shared" si="39"/>
        <v>2</v>
      </c>
      <c r="I147" s="1329">
        <f t="shared" si="40"/>
        <v>11</v>
      </c>
      <c r="J147" s="1330">
        <v>13</v>
      </c>
    </row>
    <row r="148" spans="1:11" s="527" customFormat="1" ht="15.6" customHeight="1" x14ac:dyDescent="0.25">
      <c r="A148" s="637" t="s">
        <v>131</v>
      </c>
      <c r="B148" s="637" t="s">
        <v>41</v>
      </c>
      <c r="C148" s="1397">
        <v>61</v>
      </c>
      <c r="D148" s="649">
        <v>33</v>
      </c>
      <c r="E148" s="635"/>
      <c r="F148" s="635"/>
      <c r="G148" s="635"/>
      <c r="H148" s="1328">
        <f t="shared" si="39"/>
        <v>33</v>
      </c>
      <c r="I148" s="1329">
        <f t="shared" si="40"/>
        <v>97</v>
      </c>
      <c r="J148" s="1330">
        <v>130</v>
      </c>
    </row>
    <row r="149" spans="1:11" s="527" customFormat="1" ht="15.6" customHeight="1" x14ac:dyDescent="0.25">
      <c r="A149" s="637" t="s">
        <v>25</v>
      </c>
      <c r="B149" s="637" t="s">
        <v>40</v>
      </c>
      <c r="C149" s="1708">
        <v>58</v>
      </c>
      <c r="D149" s="649">
        <v>63</v>
      </c>
      <c r="E149" s="635"/>
      <c r="F149" s="635"/>
      <c r="G149" s="635"/>
      <c r="H149" s="1328">
        <f t="shared" si="39"/>
        <v>63</v>
      </c>
      <c r="I149" s="1329">
        <f t="shared" si="40"/>
        <v>105</v>
      </c>
      <c r="J149" s="1330">
        <v>168</v>
      </c>
    </row>
    <row r="150" spans="1:11" s="527" customFormat="1" ht="16.2" customHeight="1" x14ac:dyDescent="0.25">
      <c r="A150" s="637" t="s">
        <v>220</v>
      </c>
      <c r="B150" s="637" t="s">
        <v>40</v>
      </c>
      <c r="C150" s="1734"/>
      <c r="D150" s="649"/>
      <c r="E150" s="635"/>
      <c r="F150" s="635"/>
      <c r="G150" s="635"/>
      <c r="H150" s="1328">
        <f t="shared" si="39"/>
        <v>0</v>
      </c>
      <c r="I150" s="1329">
        <f t="shared" si="40"/>
        <v>1</v>
      </c>
      <c r="J150" s="1330">
        <v>1</v>
      </c>
    </row>
    <row r="151" spans="1:11" s="373" customFormat="1" ht="16.2" customHeight="1" x14ac:dyDescent="0.25">
      <c r="A151" s="637" t="s">
        <v>221</v>
      </c>
      <c r="B151" s="637" t="s">
        <v>40</v>
      </c>
      <c r="C151" s="1709"/>
      <c r="D151" s="649">
        <v>5</v>
      </c>
      <c r="E151" s="635"/>
      <c r="F151" s="635"/>
      <c r="G151" s="635"/>
      <c r="H151" s="1328">
        <f t="shared" si="39"/>
        <v>5</v>
      </c>
      <c r="I151" s="1329">
        <f t="shared" si="40"/>
        <v>6</v>
      </c>
      <c r="J151" s="1330">
        <v>11</v>
      </c>
    </row>
    <row r="152" spans="1:11" s="373" customFormat="1" ht="29.25" customHeight="1" x14ac:dyDescent="0.25">
      <c r="A152" s="693" t="s">
        <v>53</v>
      </c>
      <c r="B152" s="659"/>
      <c r="C152" s="1360"/>
      <c r="D152" s="660">
        <f t="shared" ref="D152:J152" si="41">SUM(D142:D151)</f>
        <v>271</v>
      </c>
      <c r="E152" s="661">
        <f t="shared" si="41"/>
        <v>0</v>
      </c>
      <c r="F152" s="661">
        <f t="shared" si="41"/>
        <v>2</v>
      </c>
      <c r="G152" s="661">
        <f t="shared" si="41"/>
        <v>2</v>
      </c>
      <c r="H152" s="1361">
        <f t="shared" si="41"/>
        <v>275</v>
      </c>
      <c r="I152" s="1333">
        <f t="shared" si="41"/>
        <v>1053</v>
      </c>
      <c r="J152" s="1118">
        <f t="shared" si="41"/>
        <v>1328</v>
      </c>
    </row>
    <row r="153" spans="1:11" s="373" customFormat="1" ht="16.2" customHeight="1" x14ac:dyDescent="0.25">
      <c r="A153" s="643" t="s">
        <v>107</v>
      </c>
      <c r="B153" s="642" t="s">
        <v>40</v>
      </c>
      <c r="C153" s="1125">
        <v>66</v>
      </c>
      <c r="D153" s="692">
        <v>39</v>
      </c>
      <c r="E153" s="650"/>
      <c r="F153" s="650"/>
      <c r="G153" s="651"/>
      <c r="H153" s="1328">
        <f t="shared" ref="H153:H166" si="42">SUM(D153:G153)</f>
        <v>39</v>
      </c>
      <c r="I153" s="1329">
        <f t="shared" ref="I153:I166" si="43">J153-H153</f>
        <v>182</v>
      </c>
      <c r="J153" s="1330">
        <v>221</v>
      </c>
    </row>
    <row r="154" spans="1:11" s="373" customFormat="1" ht="16.2" customHeight="1" x14ac:dyDescent="0.25">
      <c r="A154" s="643" t="s">
        <v>4</v>
      </c>
      <c r="B154" s="642" t="s">
        <v>40</v>
      </c>
      <c r="C154" s="1710">
        <v>80</v>
      </c>
      <c r="D154" s="692">
        <v>40</v>
      </c>
      <c r="E154" s="650">
        <v>2</v>
      </c>
      <c r="F154" s="650"/>
      <c r="G154" s="651"/>
      <c r="H154" s="1328">
        <f t="shared" si="42"/>
        <v>42</v>
      </c>
      <c r="I154" s="1329">
        <f t="shared" si="43"/>
        <v>177</v>
      </c>
      <c r="J154" s="1330">
        <v>219</v>
      </c>
    </row>
    <row r="155" spans="1:11" s="373" customFormat="1" ht="16.2" customHeight="1" x14ac:dyDescent="0.25">
      <c r="A155" s="643" t="s">
        <v>526</v>
      </c>
      <c r="B155" s="642" t="s">
        <v>40</v>
      </c>
      <c r="C155" s="1731"/>
      <c r="D155" s="692">
        <v>3</v>
      </c>
      <c r="E155" s="650"/>
      <c r="F155" s="650"/>
      <c r="G155" s="651"/>
      <c r="H155" s="1328">
        <f t="shared" ref="H155" si="44">SUM(D155:G155)</f>
        <v>3</v>
      </c>
      <c r="I155" s="1329">
        <f t="shared" ref="I155" si="45">J155-H155</f>
        <v>0</v>
      </c>
      <c r="J155" s="1330">
        <v>3</v>
      </c>
      <c r="K155" s="527"/>
    </row>
    <row r="156" spans="1:11" s="373" customFormat="1" ht="16.2" customHeight="1" x14ac:dyDescent="0.25">
      <c r="A156" s="643" t="s">
        <v>219</v>
      </c>
      <c r="B156" s="642" t="s">
        <v>40</v>
      </c>
      <c r="C156" s="1711"/>
      <c r="D156" s="692">
        <v>12</v>
      </c>
      <c r="E156" s="650"/>
      <c r="F156" s="650"/>
      <c r="G156" s="651"/>
      <c r="H156" s="1328">
        <f t="shared" si="42"/>
        <v>12</v>
      </c>
      <c r="I156" s="1329">
        <f t="shared" si="43"/>
        <v>16</v>
      </c>
      <c r="J156" s="1330">
        <v>28</v>
      </c>
      <c r="K156" s="527"/>
    </row>
    <row r="157" spans="1:11" s="347" customFormat="1" ht="16.2" customHeight="1" x14ac:dyDescent="0.25">
      <c r="A157" s="637" t="s">
        <v>167</v>
      </c>
      <c r="B157" s="638" t="s">
        <v>40</v>
      </c>
      <c r="C157" s="1395" t="s">
        <v>471</v>
      </c>
      <c r="D157" s="656"/>
      <c r="E157" s="635"/>
      <c r="F157" s="635"/>
      <c r="G157" s="675"/>
      <c r="H157" s="1328">
        <f t="shared" si="42"/>
        <v>0</v>
      </c>
      <c r="I157" s="1329">
        <f t="shared" si="43"/>
        <v>3</v>
      </c>
      <c r="J157" s="1330">
        <v>3</v>
      </c>
    </row>
    <row r="158" spans="1:11" s="347" customFormat="1" ht="31.5" customHeight="1" x14ac:dyDescent="0.25">
      <c r="A158" s="637" t="s">
        <v>171</v>
      </c>
      <c r="B158" s="638" t="s">
        <v>40</v>
      </c>
      <c r="C158" s="1125">
        <v>45</v>
      </c>
      <c r="D158" s="656">
        <v>23</v>
      </c>
      <c r="E158" s="635"/>
      <c r="F158" s="635"/>
      <c r="G158" s="675"/>
      <c r="H158" s="1328">
        <f t="shared" si="42"/>
        <v>23</v>
      </c>
      <c r="I158" s="1329">
        <f t="shared" si="43"/>
        <v>76</v>
      </c>
      <c r="J158" s="1330">
        <v>99</v>
      </c>
    </row>
    <row r="159" spans="1:11" s="527" customFormat="1" ht="15.6" customHeight="1" x14ac:dyDescent="0.25">
      <c r="A159" s="637" t="s">
        <v>400</v>
      </c>
      <c r="B159" s="637" t="s">
        <v>40</v>
      </c>
      <c r="C159" s="1708">
        <v>59</v>
      </c>
      <c r="D159" s="649">
        <v>5</v>
      </c>
      <c r="E159" s="635"/>
      <c r="F159" s="635"/>
      <c r="G159" s="635"/>
      <c r="H159" s="1328">
        <f t="shared" si="42"/>
        <v>5</v>
      </c>
      <c r="I159" s="1329">
        <f t="shared" si="43"/>
        <v>6</v>
      </c>
      <c r="J159" s="1330">
        <v>11</v>
      </c>
    </row>
    <row r="160" spans="1:11" s="527" customFormat="1" ht="16.2" customHeight="1" x14ac:dyDescent="0.25">
      <c r="A160" s="637" t="s">
        <v>401</v>
      </c>
      <c r="B160" s="637" t="s">
        <v>40</v>
      </c>
      <c r="C160" s="1734"/>
      <c r="D160" s="649">
        <v>2</v>
      </c>
      <c r="E160" s="635"/>
      <c r="F160" s="635"/>
      <c r="G160" s="635"/>
      <c r="H160" s="1328">
        <f t="shared" si="42"/>
        <v>2</v>
      </c>
      <c r="I160" s="1329">
        <f t="shared" si="43"/>
        <v>1</v>
      </c>
      <c r="J160" s="1330">
        <v>3</v>
      </c>
    </row>
    <row r="161" spans="1:11" s="373" customFormat="1" ht="16.2" customHeight="1" x14ac:dyDescent="0.25">
      <c r="A161" s="637" t="s">
        <v>402</v>
      </c>
      <c r="B161" s="637" t="s">
        <v>40</v>
      </c>
      <c r="C161" s="1709"/>
      <c r="D161" s="649">
        <v>2</v>
      </c>
      <c r="E161" s="635"/>
      <c r="F161" s="635"/>
      <c r="G161" s="635"/>
      <c r="H161" s="1328">
        <f t="shared" si="42"/>
        <v>2</v>
      </c>
      <c r="I161" s="1329">
        <f t="shared" si="43"/>
        <v>2</v>
      </c>
      <c r="J161" s="1330">
        <v>4</v>
      </c>
    </row>
    <row r="162" spans="1:11" s="347" customFormat="1" ht="15.6" customHeight="1" x14ac:dyDescent="0.25">
      <c r="A162" s="1121" t="s">
        <v>352</v>
      </c>
      <c r="B162" s="1128" t="s">
        <v>41</v>
      </c>
      <c r="C162" s="1710">
        <v>59</v>
      </c>
      <c r="D162" s="656">
        <v>22</v>
      </c>
      <c r="E162" s="635"/>
      <c r="F162" s="635"/>
      <c r="G162" s="675"/>
      <c r="H162" s="1328">
        <f t="shared" si="42"/>
        <v>22</v>
      </c>
      <c r="I162" s="1329">
        <f t="shared" si="43"/>
        <v>69</v>
      </c>
      <c r="J162" s="1330">
        <v>91</v>
      </c>
    </row>
    <row r="163" spans="1:11" s="347" customFormat="1" ht="15.6" customHeight="1" x14ac:dyDescent="0.25">
      <c r="A163" s="1121" t="s">
        <v>353</v>
      </c>
      <c r="B163" s="1128" t="s">
        <v>41</v>
      </c>
      <c r="C163" s="1711"/>
      <c r="D163" s="656">
        <v>1</v>
      </c>
      <c r="E163" s="635"/>
      <c r="F163" s="635"/>
      <c r="G163" s="675"/>
      <c r="H163" s="1328">
        <f t="shared" si="42"/>
        <v>1</v>
      </c>
      <c r="I163" s="1329">
        <f t="shared" si="43"/>
        <v>12</v>
      </c>
      <c r="J163" s="1330">
        <v>13</v>
      </c>
    </row>
    <row r="164" spans="1:11" ht="15.75" customHeight="1" x14ac:dyDescent="0.25">
      <c r="A164" s="1156" t="s">
        <v>363</v>
      </c>
      <c r="B164" s="638" t="s">
        <v>41</v>
      </c>
      <c r="C164" s="1125"/>
      <c r="D164" s="656"/>
      <c r="E164" s="635"/>
      <c r="F164" s="635"/>
      <c r="G164" s="675"/>
      <c r="H164" s="1328">
        <f>SUM(D164:G164)</f>
        <v>0</v>
      </c>
      <c r="I164" s="1329">
        <f t="shared" si="43"/>
        <v>1</v>
      </c>
      <c r="J164" s="1330">
        <v>1</v>
      </c>
    </row>
    <row r="165" spans="1:11" s="347" customFormat="1" ht="33.75" customHeight="1" x14ac:dyDescent="0.25">
      <c r="A165" s="637" t="s">
        <v>156</v>
      </c>
      <c r="B165" s="638" t="s">
        <v>41</v>
      </c>
      <c r="C165" s="1396" t="s">
        <v>472</v>
      </c>
      <c r="D165" s="656"/>
      <c r="E165" s="635"/>
      <c r="F165" s="635">
        <v>13</v>
      </c>
      <c r="G165" s="675"/>
      <c r="H165" s="1328">
        <f t="shared" si="42"/>
        <v>13</v>
      </c>
      <c r="I165" s="1329">
        <f t="shared" si="43"/>
        <v>6</v>
      </c>
      <c r="J165" s="1330">
        <v>19</v>
      </c>
    </row>
    <row r="166" spans="1:11" s="347" customFormat="1" ht="34.5" customHeight="1" x14ac:dyDescent="0.25">
      <c r="A166" s="637" t="s">
        <v>157</v>
      </c>
      <c r="B166" s="638" t="s">
        <v>41</v>
      </c>
      <c r="C166" s="1396" t="s">
        <v>472</v>
      </c>
      <c r="D166" s="656"/>
      <c r="E166" s="635"/>
      <c r="F166" s="635">
        <v>7</v>
      </c>
      <c r="G166" s="675"/>
      <c r="H166" s="1328">
        <f t="shared" si="42"/>
        <v>7</v>
      </c>
      <c r="I166" s="1329">
        <f t="shared" si="43"/>
        <v>8</v>
      </c>
      <c r="J166" s="1330">
        <v>15</v>
      </c>
    </row>
    <row r="167" spans="1:11" s="347" customFormat="1" ht="31.5" customHeight="1" x14ac:dyDescent="0.25">
      <c r="A167" s="693" t="s">
        <v>54</v>
      </c>
      <c r="B167" s="659"/>
      <c r="C167" s="1360"/>
      <c r="D167" s="660">
        <f>SUM(D153:D166)</f>
        <v>149</v>
      </c>
      <c r="E167" s="661">
        <f t="shared" ref="E167:J167" si="46">SUM(E153:E166)</f>
        <v>2</v>
      </c>
      <c r="F167" s="661">
        <f t="shared" si="46"/>
        <v>20</v>
      </c>
      <c r="G167" s="661">
        <f t="shared" si="46"/>
        <v>0</v>
      </c>
      <c r="H167" s="1361">
        <f t="shared" si="46"/>
        <v>171</v>
      </c>
      <c r="I167" s="695">
        <f t="shared" si="46"/>
        <v>559</v>
      </c>
      <c r="J167" s="660">
        <f t="shared" si="46"/>
        <v>730</v>
      </c>
    </row>
    <row r="168" spans="1:11" s="347" customFormat="1" ht="16.2" customHeight="1" x14ac:dyDescent="0.25">
      <c r="A168" s="637" t="s">
        <v>149</v>
      </c>
      <c r="B168" s="644" t="s">
        <v>40</v>
      </c>
      <c r="C168" s="1394">
        <v>43</v>
      </c>
      <c r="D168" s="696">
        <v>67</v>
      </c>
      <c r="E168" s="657"/>
      <c r="F168" s="697"/>
      <c r="G168" s="651"/>
      <c r="H168" s="1328">
        <f t="shared" ref="H168:H173" si="47">SUM(D168:G168)</f>
        <v>67</v>
      </c>
      <c r="I168" s="1329">
        <f t="shared" ref="I168:I173" si="48">J168-H168</f>
        <v>317</v>
      </c>
      <c r="J168" s="1330">
        <v>384</v>
      </c>
    </row>
    <row r="169" spans="1:11" s="347" customFormat="1" ht="16.2" customHeight="1" x14ac:dyDescent="0.25">
      <c r="A169" s="643" t="s">
        <v>479</v>
      </c>
      <c r="B169" s="644" t="s">
        <v>40</v>
      </c>
      <c r="C169" s="1394">
        <v>17</v>
      </c>
      <c r="D169" s="696">
        <v>28</v>
      </c>
      <c r="E169" s="657"/>
      <c r="F169" s="697"/>
      <c r="G169" s="651"/>
      <c r="H169" s="1328">
        <f t="shared" si="47"/>
        <v>28</v>
      </c>
      <c r="I169" s="1329">
        <f t="shared" si="48"/>
        <v>169</v>
      </c>
      <c r="J169" s="1330">
        <v>197</v>
      </c>
      <c r="K169" s="1124"/>
    </row>
    <row r="170" spans="1:11" s="698" customFormat="1" ht="16.2" customHeight="1" x14ac:dyDescent="0.25">
      <c r="A170" s="643" t="s">
        <v>196</v>
      </c>
      <c r="B170" s="644" t="s">
        <v>41</v>
      </c>
      <c r="C170" s="1710">
        <v>18</v>
      </c>
      <c r="D170" s="696">
        <v>13</v>
      </c>
      <c r="E170" s="657"/>
      <c r="F170" s="697"/>
      <c r="G170" s="651"/>
      <c r="H170" s="1328">
        <f t="shared" si="47"/>
        <v>13</v>
      </c>
      <c r="I170" s="1329">
        <f t="shared" si="48"/>
        <v>43</v>
      </c>
      <c r="J170" s="1330">
        <v>56</v>
      </c>
    </row>
    <row r="171" spans="1:11" s="698" customFormat="1" ht="16.2" customHeight="1" x14ac:dyDescent="0.25">
      <c r="A171" s="643" t="s">
        <v>205</v>
      </c>
      <c r="B171" s="644" t="s">
        <v>41</v>
      </c>
      <c r="C171" s="1711"/>
      <c r="D171" s="696">
        <v>7</v>
      </c>
      <c r="E171" s="657"/>
      <c r="F171" s="697"/>
      <c r="G171" s="651"/>
      <c r="H171" s="1328">
        <f t="shared" si="47"/>
        <v>7</v>
      </c>
      <c r="I171" s="1329">
        <f t="shared" si="48"/>
        <v>39</v>
      </c>
      <c r="J171" s="1330">
        <v>46</v>
      </c>
    </row>
    <row r="172" spans="1:11" s="698" customFormat="1" ht="16.2" customHeight="1" x14ac:dyDescent="0.25">
      <c r="A172" s="1125" t="s">
        <v>348</v>
      </c>
      <c r="B172" s="644" t="s">
        <v>41</v>
      </c>
      <c r="C172" s="1710">
        <v>31</v>
      </c>
      <c r="D172" s="696">
        <v>20</v>
      </c>
      <c r="E172" s="657"/>
      <c r="F172" s="697"/>
      <c r="G172" s="651"/>
      <c r="H172" s="1328">
        <f t="shared" si="47"/>
        <v>20</v>
      </c>
      <c r="I172" s="1329">
        <f t="shared" si="48"/>
        <v>49</v>
      </c>
      <c r="J172" s="1330">
        <v>69</v>
      </c>
    </row>
    <row r="173" spans="1:11" s="698" customFormat="1" ht="16.2" customHeight="1" x14ac:dyDescent="0.25">
      <c r="A173" s="1125" t="s">
        <v>349</v>
      </c>
      <c r="B173" s="644" t="s">
        <v>41</v>
      </c>
      <c r="C173" s="1711"/>
      <c r="D173" s="696">
        <v>19</v>
      </c>
      <c r="E173" s="657"/>
      <c r="F173" s="697"/>
      <c r="G173" s="651"/>
      <c r="H173" s="1328">
        <f t="shared" si="47"/>
        <v>19</v>
      </c>
      <c r="I173" s="1329">
        <f t="shared" si="48"/>
        <v>65</v>
      </c>
      <c r="J173" s="1330">
        <v>84</v>
      </c>
    </row>
    <row r="174" spans="1:11" s="347" customFormat="1" ht="30" customHeight="1" x14ac:dyDescent="0.25">
      <c r="A174" s="693" t="s">
        <v>347</v>
      </c>
      <c r="B174" s="699"/>
      <c r="C174" s="1362"/>
      <c r="D174" s="660">
        <f>SUM(D168:D173)</f>
        <v>154</v>
      </c>
      <c r="E174" s="661">
        <f t="shared" ref="E174:G174" si="49">SUM(E168:E173)</f>
        <v>0</v>
      </c>
      <c r="F174" s="662">
        <f t="shared" si="49"/>
        <v>0</v>
      </c>
      <c r="G174" s="662">
        <f t="shared" si="49"/>
        <v>0</v>
      </c>
      <c r="H174" s="664">
        <f>SUM(H168:H173)</f>
        <v>154</v>
      </c>
      <c r="I174" s="663">
        <f>SUM(I168:I173)</f>
        <v>682</v>
      </c>
      <c r="J174" s="660">
        <f>SUM(J168:J173)</f>
        <v>836</v>
      </c>
    </row>
    <row r="175" spans="1:11" s="347" customFormat="1" ht="16.2" thickBot="1" x14ac:dyDescent="0.3">
      <c r="A175" s="700" t="s">
        <v>55</v>
      </c>
      <c r="B175" s="701"/>
      <c r="C175" s="1363"/>
      <c r="D175" s="702">
        <f t="shared" ref="D175:J175" si="50">SUM(D174,D167,D152,D141)</f>
        <v>793</v>
      </c>
      <c r="E175" s="703">
        <f t="shared" si="50"/>
        <v>6</v>
      </c>
      <c r="F175" s="703">
        <f t="shared" si="50"/>
        <v>22</v>
      </c>
      <c r="G175" s="703">
        <f t="shared" si="50"/>
        <v>4</v>
      </c>
      <c r="H175" s="703">
        <f t="shared" si="50"/>
        <v>825</v>
      </c>
      <c r="I175" s="703">
        <f t="shared" si="50"/>
        <v>2859</v>
      </c>
      <c r="J175" s="703">
        <f t="shared" si="50"/>
        <v>3684</v>
      </c>
    </row>
    <row r="176" spans="1:11" s="347" customFormat="1" ht="18" thickBot="1" x14ac:dyDescent="0.3">
      <c r="A176" s="704" t="s">
        <v>8</v>
      </c>
      <c r="B176" s="704"/>
      <c r="C176" s="1364"/>
      <c r="D176" s="705">
        <f t="shared" ref="D176:J176" si="51">SUM(D74,D39,D124,D175)</f>
        <v>2158</v>
      </c>
      <c r="E176" s="706">
        <f t="shared" si="51"/>
        <v>32</v>
      </c>
      <c r="F176" s="707">
        <f t="shared" si="51"/>
        <v>22</v>
      </c>
      <c r="G176" s="707">
        <f t="shared" si="51"/>
        <v>12</v>
      </c>
      <c r="H176" s="1365">
        <f t="shared" si="51"/>
        <v>2224</v>
      </c>
      <c r="I176" s="1366">
        <f t="shared" si="51"/>
        <v>8630</v>
      </c>
      <c r="J176" s="1367">
        <f t="shared" si="51"/>
        <v>10854</v>
      </c>
    </row>
    <row r="177" spans="1:10" s="347" customFormat="1" ht="34.5" customHeight="1" x14ac:dyDescent="0.25">
      <c r="A177" s="373"/>
      <c r="B177" s="373"/>
      <c r="C177" s="373"/>
      <c r="D177" s="523"/>
      <c r="E177" s="528"/>
      <c r="F177" s="708"/>
      <c r="G177" s="523"/>
      <c r="H177" s="523"/>
      <c r="I177" s="523"/>
      <c r="J177" s="523"/>
    </row>
    <row r="178" spans="1:10" s="347" customFormat="1" ht="17.25" customHeight="1" thickBot="1" x14ac:dyDescent="0.3">
      <c r="A178" s="1072"/>
      <c r="B178" s="1072"/>
      <c r="C178" s="1072"/>
      <c r="D178" s="1073"/>
      <c r="E178" s="1073"/>
      <c r="F178" s="1073"/>
      <c r="G178" s="1073"/>
      <c r="H178" s="1073"/>
      <c r="I178" s="1073"/>
      <c r="J178" s="1073"/>
    </row>
    <row r="179" spans="1:10" s="347" customFormat="1" ht="15.6" thickBot="1" x14ac:dyDescent="0.3">
      <c r="A179" s="1736" t="s">
        <v>480</v>
      </c>
      <c r="B179" s="1737"/>
      <c r="C179" s="1737"/>
      <c r="D179" s="1737"/>
      <c r="E179" s="1737"/>
      <c r="F179" s="1737"/>
      <c r="G179" s="1737"/>
      <c r="H179" s="1737"/>
      <c r="I179" s="1737"/>
      <c r="J179" s="1738"/>
    </row>
    <row r="180" spans="1:10" s="347" customFormat="1" ht="14.4" customHeight="1" x14ac:dyDescent="0.25">
      <c r="A180" s="1074"/>
      <c r="B180" s="1074"/>
      <c r="C180" s="1074"/>
      <c r="D180" s="1075"/>
      <c r="E180" s="1075"/>
      <c r="F180" s="1075"/>
      <c r="G180" s="1075"/>
      <c r="H180" s="1075"/>
      <c r="I180" s="1075"/>
      <c r="J180" s="688"/>
    </row>
    <row r="181" spans="1:10" s="347" customFormat="1" x14ac:dyDescent="0.25">
      <c r="A181" s="1739" t="s">
        <v>529</v>
      </c>
      <c r="B181" s="1739"/>
      <c r="C181" s="1739"/>
      <c r="D181" s="1739"/>
      <c r="E181" s="1739"/>
      <c r="F181" s="1739"/>
      <c r="G181" s="1739"/>
      <c r="H181" s="1739"/>
      <c r="I181" s="1739"/>
      <c r="J181" s="1739"/>
    </row>
    <row r="182" spans="1:10" s="347" customFormat="1" ht="29.1" customHeight="1" x14ac:dyDescent="0.25">
      <c r="A182" s="1739"/>
      <c r="B182" s="1739"/>
      <c r="C182" s="1739"/>
      <c r="D182" s="1739"/>
      <c r="E182" s="1739"/>
      <c r="F182" s="1739"/>
      <c r="G182" s="1739"/>
      <c r="H182" s="1739"/>
      <c r="I182" s="1739"/>
      <c r="J182" s="1739"/>
    </row>
    <row r="183" spans="1:10" s="347" customFormat="1" x14ac:dyDescent="0.25">
      <c r="A183" s="1374"/>
      <c r="B183" s="1374"/>
      <c r="C183" s="1374"/>
      <c r="D183" s="1374"/>
      <c r="E183" s="1374"/>
      <c r="F183" s="1374"/>
      <c r="G183" s="1374"/>
      <c r="H183" s="1374"/>
      <c r="I183" s="1374"/>
      <c r="J183" s="1374"/>
    </row>
    <row r="184" spans="1:10" s="347" customFormat="1" ht="30" customHeight="1" x14ac:dyDescent="0.25">
      <c r="A184" s="1739" t="s">
        <v>530</v>
      </c>
      <c r="B184" s="1740"/>
      <c r="C184" s="1740"/>
      <c r="D184" s="1740"/>
      <c r="E184" s="1740"/>
      <c r="F184" s="1740"/>
      <c r="G184" s="1740"/>
      <c r="H184" s="1740"/>
      <c r="I184" s="1375"/>
      <c r="J184" s="1374"/>
    </row>
    <row r="185" spans="1:10" s="347" customFormat="1" ht="15.6" thickBot="1" x14ac:dyDescent="0.3">
      <c r="D185" s="709"/>
      <c r="E185" s="709"/>
      <c r="F185" s="709"/>
      <c r="G185" s="709"/>
      <c r="H185" s="709"/>
      <c r="I185" s="709"/>
      <c r="J185" s="709"/>
    </row>
    <row r="186" spans="1:10" s="347" customFormat="1" x14ac:dyDescent="0.25">
      <c r="A186" s="1376" t="s">
        <v>237</v>
      </c>
      <c r="B186" s="1377"/>
      <c r="C186" s="1377"/>
      <c r="D186" s="1378"/>
      <c r="E186" s="1378"/>
      <c r="F186" s="1378"/>
      <c r="G186" s="1378"/>
      <c r="H186" s="1378"/>
      <c r="I186" s="1378"/>
      <c r="J186" s="1379"/>
    </row>
    <row r="187" spans="1:10" s="347" customFormat="1" x14ac:dyDescent="0.25">
      <c r="A187" s="1380" t="s">
        <v>481</v>
      </c>
      <c r="B187" s="1381"/>
      <c r="C187" s="1381"/>
      <c r="D187" s="1382"/>
      <c r="E187" s="1382"/>
      <c r="F187" s="1382"/>
      <c r="G187" s="1382"/>
      <c r="H187" s="1382"/>
      <c r="I187" s="1382"/>
      <c r="J187" s="1383"/>
    </row>
    <row r="188" spans="1:10" s="347" customFormat="1" x14ac:dyDescent="0.25">
      <c r="A188" s="1380"/>
      <c r="B188" s="1381"/>
      <c r="C188" s="1381"/>
      <c r="D188" s="1382"/>
      <c r="E188" s="1382"/>
      <c r="F188" s="1382"/>
      <c r="G188" s="1382"/>
      <c r="H188" s="1382"/>
      <c r="I188" s="1382"/>
      <c r="J188" s="1383"/>
    </row>
    <row r="189" spans="1:10" s="347" customFormat="1" x14ac:dyDescent="0.25">
      <c r="A189" s="1384"/>
      <c r="B189" s="1144"/>
      <c r="C189" s="1144"/>
      <c r="D189" s="1385" t="s">
        <v>66</v>
      </c>
      <c r="E189" s="1145"/>
      <c r="F189" s="1386"/>
      <c r="G189" s="1145"/>
      <c r="H189" s="1145"/>
      <c r="I189" s="1145"/>
      <c r="J189" s="1387"/>
    </row>
    <row r="190" spans="1:10" s="347" customFormat="1" x14ac:dyDescent="0.25">
      <c r="A190" s="1384" t="s">
        <v>67</v>
      </c>
      <c r="B190" s="1144">
        <v>1680</v>
      </c>
      <c r="C190" s="1144"/>
      <c r="D190" s="1146">
        <f>(B190/B192)*100</f>
        <v>77.312471237919922</v>
      </c>
      <c r="E190" s="1145"/>
      <c r="F190" s="1147"/>
      <c r="G190" s="1145"/>
      <c r="H190" s="1145"/>
      <c r="I190" s="1145"/>
      <c r="J190" s="1387"/>
    </row>
    <row r="191" spans="1:10" s="347" customFormat="1" x14ac:dyDescent="0.25">
      <c r="A191" s="1384" t="s">
        <v>68</v>
      </c>
      <c r="B191" s="1144">
        <v>493</v>
      </c>
      <c r="C191" s="1144"/>
      <c r="D191" s="1146">
        <f>(B191/B192)*100</f>
        <v>22.687528762080074</v>
      </c>
      <c r="E191" s="1145"/>
      <c r="F191" s="1147"/>
      <c r="G191" s="1145"/>
      <c r="H191" s="1145"/>
      <c r="I191" s="1145"/>
      <c r="J191" s="1387"/>
    </row>
    <row r="192" spans="1:10" s="347" customFormat="1" ht="15.6" thickBot="1" x14ac:dyDescent="0.3">
      <c r="A192" s="1388" t="s">
        <v>14</v>
      </c>
      <c r="B192" s="1389">
        <f>SUM(B190:B191)</f>
        <v>2173</v>
      </c>
      <c r="C192" s="1389"/>
      <c r="D192" s="1390"/>
      <c r="E192" s="1391"/>
      <c r="F192" s="1392"/>
      <c r="G192" s="1391"/>
      <c r="H192" s="1391"/>
      <c r="I192" s="1391"/>
      <c r="J192" s="1393"/>
    </row>
    <row r="193" spans="1:10" x14ac:dyDescent="0.25">
      <c r="A193" s="1144"/>
      <c r="B193" s="1144"/>
      <c r="C193" s="1144"/>
      <c r="D193" s="1146"/>
      <c r="E193" s="1145"/>
      <c r="F193" s="1147"/>
      <c r="G193" s="1143"/>
      <c r="H193" s="1143"/>
      <c r="I193" s="1143"/>
      <c r="J193" s="1143"/>
    </row>
    <row r="194" spans="1:10" x14ac:dyDescent="0.25">
      <c r="A194" s="881" t="s">
        <v>37</v>
      </c>
      <c r="B194" s="1107"/>
      <c r="C194" s="1107"/>
      <c r="D194" s="1143"/>
      <c r="E194" s="1143"/>
      <c r="F194" s="1143"/>
      <c r="G194" s="1143"/>
      <c r="H194" s="1143"/>
      <c r="I194" s="1143"/>
      <c r="J194" s="1143"/>
    </row>
    <row r="195" spans="1:10" x14ac:dyDescent="0.25">
      <c r="A195" s="1107"/>
      <c r="B195" s="1107"/>
      <c r="C195" s="1107"/>
      <c r="D195" s="1143"/>
      <c r="E195" s="1143"/>
      <c r="F195" s="1143"/>
      <c r="G195" s="1143"/>
      <c r="H195" s="1143"/>
      <c r="I195" s="1143"/>
      <c r="J195" s="1143"/>
    </row>
    <row r="196" spans="1:10" ht="15.6" x14ac:dyDescent="0.3">
      <c r="A196" s="543"/>
      <c r="B196" s="347"/>
      <c r="C196" s="347"/>
      <c r="D196" s="709"/>
      <c r="E196" s="709"/>
      <c r="F196" s="709"/>
      <c r="G196" s="709"/>
      <c r="H196" s="709"/>
      <c r="I196" s="709"/>
      <c r="J196" s="709"/>
    </row>
    <row r="197" spans="1:10" ht="15.6" x14ac:dyDescent="0.3">
      <c r="A197" s="543"/>
      <c r="B197" s="347"/>
      <c r="C197" s="347"/>
      <c r="D197" s="709"/>
      <c r="E197" s="709"/>
      <c r="F197" s="709"/>
      <c r="G197" s="709"/>
      <c r="H197" s="709"/>
      <c r="I197" s="709"/>
      <c r="J197" s="709"/>
    </row>
    <row r="198" spans="1:10" x14ac:dyDescent="0.25">
      <c r="D198" s="709"/>
      <c r="E198" s="709"/>
      <c r="F198" s="709"/>
      <c r="G198" s="709"/>
      <c r="H198" s="709"/>
      <c r="J198" s="709"/>
    </row>
    <row r="199" spans="1:10" x14ac:dyDescent="0.25">
      <c r="J199" s="709"/>
    </row>
    <row r="200" spans="1:10" x14ac:dyDescent="0.25">
      <c r="J200" s="709"/>
    </row>
    <row r="201" spans="1:10" x14ac:dyDescent="0.25">
      <c r="J201" s="709"/>
    </row>
    <row r="202" spans="1:10" x14ac:dyDescent="0.25">
      <c r="J202" s="709"/>
    </row>
  </sheetData>
  <mergeCells count="55">
    <mergeCell ref="A179:J179"/>
    <mergeCell ref="A181:J182"/>
    <mergeCell ref="A184:H184"/>
    <mergeCell ref="J133:J134"/>
    <mergeCell ref="C143:C145"/>
    <mergeCell ref="C149:C151"/>
    <mergeCell ref="C154:C156"/>
    <mergeCell ref="C159:C161"/>
    <mergeCell ref="C162:C163"/>
    <mergeCell ref="D133:D134"/>
    <mergeCell ref="E133:E134"/>
    <mergeCell ref="F133:F134"/>
    <mergeCell ref="G133:G134"/>
    <mergeCell ref="H133:H134"/>
    <mergeCell ref="I133:I134"/>
    <mergeCell ref="C170:C171"/>
    <mergeCell ref="C172:C173"/>
    <mergeCell ref="C97:C98"/>
    <mergeCell ref="C103:C104"/>
    <mergeCell ref="C105:C106"/>
    <mergeCell ref="A133:A134"/>
    <mergeCell ref="B133:B134"/>
    <mergeCell ref="C133:C134"/>
    <mergeCell ref="C101:C102"/>
    <mergeCell ref="J81:J82"/>
    <mergeCell ref="C83:C84"/>
    <mergeCell ref="C85:C86"/>
    <mergeCell ref="C87:C88"/>
    <mergeCell ref="C91:C92"/>
    <mergeCell ref="H81:H82"/>
    <mergeCell ref="I81:I82"/>
    <mergeCell ref="C94:C95"/>
    <mergeCell ref="D81:D82"/>
    <mergeCell ref="E81:E82"/>
    <mergeCell ref="F81:F82"/>
    <mergeCell ref="G81:G82"/>
    <mergeCell ref="A81:A82"/>
    <mergeCell ref="B81:B82"/>
    <mergeCell ref="C81:C82"/>
    <mergeCell ref="G10:G11"/>
    <mergeCell ref="H10:H11"/>
    <mergeCell ref="C47:C48"/>
    <mergeCell ref="C50:C51"/>
    <mergeCell ref="C52:C53"/>
    <mergeCell ref="C64:C65"/>
    <mergeCell ref="I10:I11"/>
    <mergeCell ref="J10:J11"/>
    <mergeCell ref="C18:C19"/>
    <mergeCell ref="C27:C28"/>
    <mergeCell ref="A10:A11"/>
    <mergeCell ref="B10:B11"/>
    <mergeCell ref="C10:C11"/>
    <mergeCell ref="D10:D11"/>
    <mergeCell ref="E10:E11"/>
    <mergeCell ref="F10:F11"/>
  </mergeCells>
  <pageMargins left="0.78740157480314965" right="0.78740157480314965" top="0.98425196850393704" bottom="0.98425196850393704" header="0.51181102362204722" footer="0.51181102362204722"/>
  <pageSetup paperSize="9" scale="43" fitToHeight="0" orientation="portrait" horizontalDpi="4294967295" verticalDpi="4294967295" r:id="rId1"/>
  <headerFooter alignWithMargins="0">
    <oddHeader>&amp;LFachhochschule Südwestfalen
- Der Kanzler -&amp;RIserlohn, 01.12.2023
SG 2.1</oddHeader>
    <oddFooter>&amp;R&amp;A</oddFooter>
  </headerFooter>
  <rowBreaks count="2" manualBreakCount="2">
    <brk id="77" max="8" man="1"/>
    <brk id="126"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zoomScaleNormal="100" workbookViewId="0">
      <selection activeCell="A42" sqref="A42:XFD100"/>
    </sheetView>
  </sheetViews>
  <sheetFormatPr baseColWidth="10" defaultColWidth="11.44140625" defaultRowHeight="13.2" x14ac:dyDescent="0.25"/>
  <cols>
    <col min="1" max="1" width="19.6640625" style="711" customWidth="1"/>
    <col min="2" max="2" width="9.5546875" style="711" customWidth="1"/>
    <col min="3" max="3" width="9" style="711" customWidth="1"/>
    <col min="4" max="4" width="8.6640625" style="711" customWidth="1"/>
    <col min="5" max="5" width="9" style="711" customWidth="1"/>
    <col min="6" max="6" width="8.6640625" style="711" customWidth="1"/>
    <col min="7" max="8" width="9.33203125" style="711" customWidth="1"/>
    <col min="9" max="10" width="9.5546875" style="711" customWidth="1"/>
    <col min="11" max="11" width="8.6640625" style="711" customWidth="1"/>
    <col min="12" max="12" width="12.33203125" style="711" customWidth="1"/>
    <col min="13" max="13" width="8.6640625" style="711" customWidth="1"/>
    <col min="14" max="14" width="9.44140625" style="711" customWidth="1"/>
    <col min="15" max="15" width="9.33203125" style="711" customWidth="1"/>
    <col min="16" max="16" width="9.44140625" style="711" customWidth="1"/>
    <col min="17" max="17" width="9" style="711" customWidth="1"/>
    <col min="18" max="18" width="9.33203125" style="711" customWidth="1"/>
    <col min="19" max="19" width="9.44140625" style="711" customWidth="1"/>
    <col min="20" max="21" width="8.5546875" style="711" customWidth="1"/>
    <col min="22" max="24" width="9.109375" style="711" customWidth="1"/>
    <col min="25" max="16384" width="11.44140625" style="711"/>
  </cols>
  <sheetData>
    <row r="2" spans="1:24" x14ac:dyDescent="0.25">
      <c r="A2" s="377" t="s">
        <v>436</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46</v>
      </c>
      <c r="C5" s="1023">
        <v>76</v>
      </c>
      <c r="D5" s="1023">
        <v>107</v>
      </c>
      <c r="E5" s="1181">
        <v>89</v>
      </c>
      <c r="F5" s="1181">
        <v>108</v>
      </c>
      <c r="G5" s="1181">
        <v>163</v>
      </c>
      <c r="H5" s="1181">
        <v>207</v>
      </c>
      <c r="I5" s="1023">
        <v>295</v>
      </c>
      <c r="J5" s="1023">
        <v>271</v>
      </c>
      <c r="K5" s="1023">
        <v>417</v>
      </c>
      <c r="L5" s="1023">
        <v>553</v>
      </c>
      <c r="M5" s="1023">
        <v>787</v>
      </c>
      <c r="N5" s="1023">
        <v>1069</v>
      </c>
      <c r="O5" s="1023">
        <v>1155</v>
      </c>
      <c r="P5" s="1023">
        <v>1375</v>
      </c>
      <c r="Q5" s="1023">
        <v>1319</v>
      </c>
      <c r="R5" s="1023">
        <v>1292</v>
      </c>
      <c r="S5" s="1023">
        <v>857</v>
      </c>
      <c r="T5" s="1023">
        <v>674</v>
      </c>
      <c r="U5" s="1023">
        <v>752</v>
      </c>
      <c r="V5" s="1023">
        <v>578</v>
      </c>
      <c r="W5" s="1023">
        <v>514</v>
      </c>
      <c r="X5" s="1023"/>
    </row>
    <row r="6" spans="1:24" x14ac:dyDescent="0.25">
      <c r="A6" s="1022" t="s">
        <v>424</v>
      </c>
      <c r="B6" s="1023">
        <v>124</v>
      </c>
      <c r="C6" s="1023">
        <v>217</v>
      </c>
      <c r="D6" s="1023">
        <v>293</v>
      </c>
      <c r="E6" s="1181">
        <v>306</v>
      </c>
      <c r="F6" s="1023">
        <v>307</v>
      </c>
      <c r="G6" s="1023">
        <v>290</v>
      </c>
      <c r="H6" s="1023">
        <v>548</v>
      </c>
      <c r="I6" s="1023">
        <v>712</v>
      </c>
      <c r="J6" s="1023">
        <v>627</v>
      </c>
      <c r="K6" s="1023">
        <v>660</v>
      </c>
      <c r="L6" s="1023">
        <v>905</v>
      </c>
      <c r="M6" s="1023">
        <v>908</v>
      </c>
      <c r="N6" s="1023">
        <v>756</v>
      </c>
      <c r="O6" s="1023">
        <v>915</v>
      </c>
      <c r="P6" s="1023">
        <v>872</v>
      </c>
      <c r="Q6" s="1023">
        <v>1460</v>
      </c>
      <c r="R6" s="1023">
        <v>991</v>
      </c>
      <c r="S6" s="1023">
        <v>867</v>
      </c>
      <c r="T6" s="1023">
        <v>916</v>
      </c>
      <c r="U6" s="1023">
        <v>833</v>
      </c>
      <c r="V6" s="1023">
        <v>535</v>
      </c>
      <c r="W6" s="1023">
        <v>454</v>
      </c>
      <c r="X6" s="1023">
        <v>471</v>
      </c>
    </row>
    <row r="7" spans="1:24" ht="26.4" x14ac:dyDescent="0.25">
      <c r="A7" s="1022" t="s">
        <v>425</v>
      </c>
      <c r="B7" s="1023">
        <v>400</v>
      </c>
      <c r="C7" s="1023">
        <v>528</v>
      </c>
      <c r="D7" s="1023">
        <v>663</v>
      </c>
      <c r="E7" s="1181">
        <v>757</v>
      </c>
      <c r="F7" s="1023">
        <v>902</v>
      </c>
      <c r="G7" s="1023">
        <v>945</v>
      </c>
      <c r="H7" s="1023">
        <v>1381</v>
      </c>
      <c r="I7" s="1023">
        <v>1592</v>
      </c>
      <c r="J7" s="1023">
        <v>1802</v>
      </c>
      <c r="K7" s="1023">
        <v>1985</v>
      </c>
      <c r="L7" s="1023">
        <v>2502</v>
      </c>
      <c r="M7" s="1023">
        <v>2919</v>
      </c>
      <c r="N7" s="1023">
        <v>3095</v>
      </c>
      <c r="O7" s="1023">
        <v>3359</v>
      </c>
      <c r="P7" s="1181">
        <v>3241</v>
      </c>
      <c r="Q7" s="1181">
        <v>3297</v>
      </c>
      <c r="R7" s="1181">
        <v>3346</v>
      </c>
      <c r="S7" s="1023">
        <v>2907</v>
      </c>
      <c r="T7" s="1023">
        <v>2739</v>
      </c>
      <c r="U7" s="1023">
        <v>2586</v>
      </c>
      <c r="V7" s="1023">
        <v>2244</v>
      </c>
      <c r="W7" s="1023">
        <v>1780</v>
      </c>
      <c r="X7" s="1023">
        <v>1420</v>
      </c>
    </row>
    <row r="32" spans="1:1" x14ac:dyDescent="0.25">
      <c r="A32" s="711" t="s">
        <v>432</v>
      </c>
    </row>
    <row r="33" spans="1:7" x14ac:dyDescent="0.25">
      <c r="A33" s="711" t="s">
        <v>427</v>
      </c>
    </row>
    <row r="35" spans="1:7" x14ac:dyDescent="0.25">
      <c r="A35" s="300" t="s">
        <v>428</v>
      </c>
      <c r="B35" s="300"/>
      <c r="C35" s="300"/>
      <c r="D35" s="300"/>
      <c r="E35" s="300"/>
      <c r="F35" s="300"/>
      <c r="G35" s="821"/>
    </row>
    <row r="36" spans="1:7" x14ac:dyDescent="0.25">
      <c r="A36" s="300" t="s">
        <v>429</v>
      </c>
      <c r="B36" s="300"/>
      <c r="C36" s="300"/>
      <c r="D36" s="300"/>
      <c r="E36" s="300"/>
      <c r="F36" s="300"/>
      <c r="G36" s="821"/>
    </row>
    <row r="37" spans="1:7" x14ac:dyDescent="0.25">
      <c r="A37" s="300" t="s">
        <v>430</v>
      </c>
      <c r="B37" s="300"/>
      <c r="C37" s="300"/>
      <c r="D37" s="300"/>
      <c r="E37" s="300"/>
      <c r="F37" s="300"/>
    </row>
    <row r="39" spans="1:7" x14ac:dyDescent="0.25">
      <c r="A39" s="1028" t="s">
        <v>29</v>
      </c>
    </row>
  </sheetData>
  <pageMargins left="0.78740157499999996" right="0.78740157499999996" top="0.984251969" bottom="0.984251969" header="0.4921259845" footer="0.4921259845"/>
  <pageSetup paperSize="9" scale="54" fitToHeight="2" orientation="landscape" r:id="rId1"/>
  <headerFooter alignWithMargins="0">
    <oddHeader>&amp;LFachhochschule Südwestfalen
- Der Kanzler - &amp;RIserlohn, 01.12.2023
SG 2.1</oddHeader>
    <oddFooter>&amp;R&amp;A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zoomScale="80" zoomScaleNormal="80" workbookViewId="0">
      <selection activeCell="P48" sqref="P48"/>
    </sheetView>
  </sheetViews>
  <sheetFormatPr baseColWidth="10" defaultColWidth="11.44140625" defaultRowHeight="13.2" x14ac:dyDescent="0.25"/>
  <cols>
    <col min="1" max="1" width="14.44140625" style="711" customWidth="1"/>
    <col min="2" max="2" width="9" style="711" customWidth="1"/>
    <col min="3" max="5" width="9.33203125" style="711" customWidth="1"/>
    <col min="6" max="6" width="8.6640625" style="711" customWidth="1"/>
    <col min="7" max="11" width="9.33203125" style="711" customWidth="1"/>
    <col min="12" max="12" width="9" style="711" customWidth="1"/>
    <col min="13" max="15" width="9.33203125" style="711" customWidth="1"/>
    <col min="16" max="16" width="9.6640625" style="711" customWidth="1"/>
    <col min="17" max="17" width="9.44140625" style="711" customWidth="1"/>
    <col min="18" max="18" width="9.33203125" style="711" customWidth="1"/>
    <col min="19" max="19" width="9" style="711" customWidth="1"/>
    <col min="20" max="20" width="8.44140625" style="711" customWidth="1"/>
    <col min="21" max="21" width="8.6640625" style="711" customWidth="1"/>
    <col min="22" max="23" width="9" style="711" customWidth="1"/>
    <col min="24" max="16384" width="11.44140625" style="711"/>
  </cols>
  <sheetData>
    <row r="2" spans="1:24" x14ac:dyDescent="0.25">
      <c r="A2" s="377" t="s">
        <v>437</v>
      </c>
    </row>
    <row r="3" spans="1:24" x14ac:dyDescent="0.25">
      <c r="B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7.6" customHeight="1" x14ac:dyDescent="0.25">
      <c r="A5" s="1022" t="s">
        <v>423</v>
      </c>
      <c r="B5" s="1023">
        <v>56</v>
      </c>
      <c r="C5" s="1023">
        <v>50</v>
      </c>
      <c r="D5" s="1023">
        <v>52</v>
      </c>
      <c r="E5" s="1181">
        <v>48</v>
      </c>
      <c r="F5" s="1181">
        <v>76</v>
      </c>
      <c r="G5" s="1181">
        <v>84</v>
      </c>
      <c r="H5" s="1181">
        <v>117</v>
      </c>
      <c r="I5" s="1023">
        <v>114</v>
      </c>
      <c r="J5" s="1023">
        <v>88</v>
      </c>
      <c r="K5" s="1023">
        <v>102</v>
      </c>
      <c r="L5" s="1181">
        <v>92</v>
      </c>
      <c r="M5" s="1181">
        <v>100</v>
      </c>
      <c r="N5" s="1181">
        <v>104</v>
      </c>
      <c r="O5" s="1023">
        <v>123</v>
      </c>
      <c r="P5" s="1023">
        <v>120</v>
      </c>
      <c r="Q5" s="1023">
        <v>103</v>
      </c>
      <c r="R5" s="1023">
        <v>126</v>
      </c>
      <c r="S5" s="1023">
        <v>142</v>
      </c>
      <c r="T5" s="1023">
        <v>105</v>
      </c>
      <c r="U5" s="1023">
        <v>149</v>
      </c>
      <c r="V5" s="1023">
        <v>119</v>
      </c>
      <c r="W5" s="1023">
        <v>125</v>
      </c>
      <c r="X5" s="1023"/>
    </row>
    <row r="6" spans="1:24" ht="25.5" customHeight="1" x14ac:dyDescent="0.25">
      <c r="A6" s="1022" t="s">
        <v>424</v>
      </c>
      <c r="B6" s="1023">
        <v>86</v>
      </c>
      <c r="C6" s="1023">
        <v>103</v>
      </c>
      <c r="D6" s="1023">
        <v>119</v>
      </c>
      <c r="E6" s="1181">
        <v>117</v>
      </c>
      <c r="F6" s="1023">
        <v>154</v>
      </c>
      <c r="G6" s="1023">
        <v>99</v>
      </c>
      <c r="H6" s="1023">
        <v>127</v>
      </c>
      <c r="I6" s="1023">
        <v>128</v>
      </c>
      <c r="J6" s="1023">
        <v>167</v>
      </c>
      <c r="K6" s="1023">
        <v>159</v>
      </c>
      <c r="L6" s="1181">
        <v>157</v>
      </c>
      <c r="M6" s="1181">
        <v>159</v>
      </c>
      <c r="N6" s="1181">
        <v>169</v>
      </c>
      <c r="O6" s="1023">
        <v>160</v>
      </c>
      <c r="P6" s="1023">
        <v>172</v>
      </c>
      <c r="Q6" s="1023">
        <v>163</v>
      </c>
      <c r="R6" s="1023">
        <v>162</v>
      </c>
      <c r="S6" s="1023">
        <v>206</v>
      </c>
      <c r="T6" s="1023">
        <v>186</v>
      </c>
      <c r="U6" s="1023">
        <v>184</v>
      </c>
      <c r="V6" s="1023">
        <v>160</v>
      </c>
      <c r="W6" s="1023">
        <v>160</v>
      </c>
      <c r="X6" s="1023">
        <v>219</v>
      </c>
    </row>
    <row r="7" spans="1:24" ht="26.1" customHeight="1" x14ac:dyDescent="0.25">
      <c r="A7" s="1022" t="s">
        <v>425</v>
      </c>
      <c r="B7" s="1023">
        <v>311</v>
      </c>
      <c r="C7" s="1023">
        <v>331</v>
      </c>
      <c r="D7" s="1023">
        <v>355</v>
      </c>
      <c r="E7" s="1181">
        <v>396</v>
      </c>
      <c r="F7" s="1023">
        <v>464</v>
      </c>
      <c r="G7" s="1023">
        <v>435</v>
      </c>
      <c r="H7" s="1023">
        <v>436</v>
      </c>
      <c r="I7" s="1023">
        <v>344</v>
      </c>
      <c r="J7" s="1023">
        <v>410</v>
      </c>
      <c r="K7" s="1023">
        <v>408</v>
      </c>
      <c r="L7" s="1181">
        <v>428</v>
      </c>
      <c r="M7" s="1181">
        <v>431</v>
      </c>
      <c r="N7" s="1181">
        <v>442</v>
      </c>
      <c r="O7" s="1023">
        <v>434</v>
      </c>
      <c r="P7" s="1181">
        <v>464</v>
      </c>
      <c r="Q7" s="1181">
        <v>462</v>
      </c>
      <c r="R7" s="1181">
        <v>469</v>
      </c>
      <c r="S7" s="1023">
        <v>506</v>
      </c>
      <c r="T7" s="1023">
        <v>509</v>
      </c>
      <c r="U7" s="1023">
        <v>506</v>
      </c>
      <c r="V7" s="1023">
        <v>482</v>
      </c>
      <c r="W7" s="1023">
        <v>451</v>
      </c>
      <c r="X7" s="1023">
        <v>468</v>
      </c>
    </row>
    <row r="32" spans="1:1" x14ac:dyDescent="0.25">
      <c r="A32" s="711" t="s">
        <v>432</v>
      </c>
    </row>
    <row r="33" spans="1:8" x14ac:dyDescent="0.25">
      <c r="A33" s="711" t="s">
        <v>427</v>
      </c>
    </row>
    <row r="35" spans="1:8" x14ac:dyDescent="0.25">
      <c r="A35" s="300" t="s">
        <v>428</v>
      </c>
      <c r="B35" s="300"/>
      <c r="C35" s="300"/>
      <c r="D35" s="300"/>
      <c r="E35" s="300"/>
      <c r="F35" s="300"/>
      <c r="G35" s="300"/>
      <c r="H35" s="821"/>
    </row>
    <row r="36" spans="1:8" x14ac:dyDescent="0.25">
      <c r="A36" s="300" t="s">
        <v>429</v>
      </c>
      <c r="B36" s="300"/>
      <c r="C36" s="300"/>
      <c r="D36" s="300"/>
      <c r="E36" s="300"/>
      <c r="F36" s="300"/>
      <c r="G36" s="300"/>
      <c r="H36" s="821"/>
    </row>
    <row r="37" spans="1:8" x14ac:dyDescent="0.25">
      <c r="A37" s="300" t="s">
        <v>430</v>
      </c>
      <c r="B37" s="300"/>
      <c r="C37" s="300"/>
      <c r="D37" s="300"/>
      <c r="E37" s="300"/>
      <c r="F37" s="300"/>
      <c r="G37" s="300"/>
    </row>
    <row r="39" spans="1:8" x14ac:dyDescent="0.25">
      <c r="A39" s="1028" t="s">
        <v>29</v>
      </c>
    </row>
  </sheetData>
  <pageMargins left="0.78740157499999996" right="0.78740157499999996" top="0.984251969" bottom="0.984251969" header="0.4921259845" footer="0.4921259845"/>
  <pageSetup paperSize="9" scale="57" fitToHeight="2" orientation="landscape" r:id="rId1"/>
  <headerFooter alignWithMargins="0">
    <oddHeader>&amp;LFachhochschule Südwestfalen
- Der Kanzler - &amp;RIserlohn, 01.12.2023
SG 2.1</oddHeader>
    <oddFooter>&amp;R&amp;A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zoomScale="80" zoomScaleNormal="80" zoomScaleSheetLayoutView="50" workbookViewId="0">
      <selection activeCell="Q25" sqref="Q25"/>
    </sheetView>
  </sheetViews>
  <sheetFormatPr baseColWidth="10" defaultColWidth="11.44140625" defaultRowHeight="13.2" x14ac:dyDescent="0.25"/>
  <cols>
    <col min="1" max="1" width="14.44140625" style="711" customWidth="1"/>
    <col min="2" max="2" width="9" style="711" customWidth="1"/>
    <col min="3" max="5" width="9.33203125" style="711" customWidth="1"/>
    <col min="6" max="6" width="8.6640625" style="711" customWidth="1"/>
    <col min="7" max="11" width="9.33203125" style="711" customWidth="1"/>
    <col min="12" max="12" width="9" style="711" customWidth="1"/>
    <col min="13" max="15" width="9.33203125" style="711" customWidth="1"/>
    <col min="16" max="16" width="9.6640625" style="711" customWidth="1"/>
    <col min="17" max="17" width="9.44140625" style="711" customWidth="1"/>
    <col min="18" max="18" width="9.33203125" style="711" customWidth="1"/>
    <col min="19" max="19" width="9" style="711" customWidth="1"/>
    <col min="20" max="20" width="8.44140625" style="711" customWidth="1"/>
    <col min="21" max="22" width="8.6640625" style="711" customWidth="1"/>
    <col min="23" max="16384" width="11.44140625" style="711"/>
  </cols>
  <sheetData>
    <row r="2" spans="1:14" x14ac:dyDescent="0.25">
      <c r="A2" s="377" t="s">
        <v>438</v>
      </c>
    </row>
    <row r="3" spans="1:14" x14ac:dyDescent="0.25">
      <c r="B3" s="377"/>
    </row>
    <row r="4" spans="1:14" x14ac:dyDescent="0.25">
      <c r="B4" s="377"/>
    </row>
    <row r="5" spans="1:14" x14ac:dyDescent="0.25">
      <c r="A5" s="1023"/>
      <c r="B5" s="1180" t="s">
        <v>320</v>
      </c>
      <c r="C5" s="1180" t="s">
        <v>322</v>
      </c>
      <c r="D5" s="1180" t="s">
        <v>324</v>
      </c>
      <c r="E5" s="1180" t="s">
        <v>326</v>
      </c>
      <c r="F5" s="1180" t="s">
        <v>328</v>
      </c>
      <c r="G5" s="1180" t="s">
        <v>330</v>
      </c>
      <c r="H5" s="1180" t="s">
        <v>332</v>
      </c>
      <c r="I5" s="1180" t="s">
        <v>334</v>
      </c>
      <c r="J5" s="1180" t="s">
        <v>339</v>
      </c>
      <c r="K5" s="1180" t="s">
        <v>340</v>
      </c>
      <c r="L5" s="1180" t="s">
        <v>381</v>
      </c>
      <c r="M5" s="1180" t="s">
        <v>409</v>
      </c>
      <c r="N5" s="1180" t="s">
        <v>509</v>
      </c>
    </row>
    <row r="6" spans="1:14" ht="26.4" x14ac:dyDescent="0.25">
      <c r="A6" s="1022" t="s">
        <v>423</v>
      </c>
      <c r="B6" s="1182"/>
      <c r="C6" s="1182"/>
      <c r="D6" s="1182"/>
      <c r="E6" s="1181">
        <v>13</v>
      </c>
      <c r="F6" s="1023">
        <v>33</v>
      </c>
      <c r="G6" s="1023">
        <v>54</v>
      </c>
      <c r="H6" s="1023">
        <v>65</v>
      </c>
      <c r="I6" s="1023">
        <v>61</v>
      </c>
      <c r="J6" s="1023">
        <v>48</v>
      </c>
      <c r="K6" s="1023">
        <v>77</v>
      </c>
      <c r="L6" s="1023">
        <v>72</v>
      </c>
      <c r="M6" s="1023">
        <v>92</v>
      </c>
      <c r="N6" s="1023"/>
    </row>
    <row r="7" spans="1:14" ht="26.4" x14ac:dyDescent="0.25">
      <c r="A7" s="1022" t="s">
        <v>424</v>
      </c>
      <c r="B7" s="1023">
        <v>73</v>
      </c>
      <c r="C7" s="1023">
        <v>54</v>
      </c>
      <c r="D7" s="1023">
        <v>119</v>
      </c>
      <c r="E7" s="1181">
        <v>115</v>
      </c>
      <c r="F7" s="1023">
        <v>104</v>
      </c>
      <c r="G7" s="1023">
        <v>115</v>
      </c>
      <c r="H7" s="1023">
        <v>165</v>
      </c>
      <c r="I7" s="1023">
        <v>162</v>
      </c>
      <c r="J7" s="1023">
        <v>187</v>
      </c>
      <c r="K7" s="1023">
        <v>175</v>
      </c>
      <c r="L7" s="1023">
        <v>183</v>
      </c>
      <c r="M7" s="1023">
        <v>160</v>
      </c>
      <c r="N7" s="1023">
        <v>154</v>
      </c>
    </row>
    <row r="8" spans="1:14" ht="26.4" x14ac:dyDescent="0.25">
      <c r="A8" s="1022" t="s">
        <v>425</v>
      </c>
      <c r="B8" s="1023">
        <v>73</v>
      </c>
      <c r="C8" s="1023">
        <v>110</v>
      </c>
      <c r="D8" s="1023">
        <v>217</v>
      </c>
      <c r="E8" s="1181">
        <v>290</v>
      </c>
      <c r="F8" s="1181">
        <v>304</v>
      </c>
      <c r="G8" s="1181">
        <v>351</v>
      </c>
      <c r="H8" s="1181">
        <v>402</v>
      </c>
      <c r="I8" s="1023">
        <v>455</v>
      </c>
      <c r="J8" s="1023">
        <v>521</v>
      </c>
      <c r="K8" s="1023">
        <v>597</v>
      </c>
      <c r="L8" s="1023">
        <v>683</v>
      </c>
      <c r="M8" s="1023">
        <v>672</v>
      </c>
      <c r="N8" s="1023">
        <v>644</v>
      </c>
    </row>
    <row r="32" spans="1:1" x14ac:dyDescent="0.25">
      <c r="A32" s="711" t="s">
        <v>432</v>
      </c>
    </row>
    <row r="33" spans="1:13" x14ac:dyDescent="0.25">
      <c r="A33" s="711" t="s">
        <v>427</v>
      </c>
    </row>
    <row r="35" spans="1:13" ht="47.1" customHeight="1" x14ac:dyDescent="0.25">
      <c r="A35" s="1873" t="s">
        <v>439</v>
      </c>
      <c r="B35" s="1873"/>
      <c r="C35" s="1873"/>
      <c r="D35" s="1873"/>
      <c r="E35" s="1873"/>
      <c r="F35" s="1873"/>
      <c r="G35" s="1873"/>
      <c r="H35" s="1873"/>
      <c r="I35" s="1873"/>
      <c r="J35" s="1873"/>
      <c r="K35" s="1873"/>
      <c r="L35" s="1873"/>
      <c r="M35" s="1873"/>
    </row>
    <row r="37" spans="1:13" x14ac:dyDescent="0.25">
      <c r="A37" s="300" t="s">
        <v>428</v>
      </c>
      <c r="B37" s="300"/>
      <c r="C37" s="300"/>
      <c r="D37" s="300"/>
      <c r="E37" s="300"/>
      <c r="F37" s="300"/>
      <c r="G37" s="300"/>
      <c r="H37" s="821"/>
    </row>
    <row r="38" spans="1:13" x14ac:dyDescent="0.25">
      <c r="A38" s="300" t="s">
        <v>429</v>
      </c>
      <c r="B38" s="300"/>
      <c r="C38" s="300"/>
      <c r="D38" s="300"/>
      <c r="E38" s="300"/>
      <c r="F38" s="300"/>
      <c r="G38" s="300"/>
      <c r="H38" s="821"/>
    </row>
    <row r="39" spans="1:13" x14ac:dyDescent="0.25">
      <c r="A39" s="300" t="s">
        <v>430</v>
      </c>
      <c r="B39" s="300"/>
      <c r="C39" s="300"/>
      <c r="D39" s="300"/>
      <c r="E39" s="300"/>
      <c r="F39" s="300"/>
      <c r="G39" s="300"/>
    </row>
    <row r="41" spans="1:13" x14ac:dyDescent="0.25">
      <c r="A41" s="1028" t="s">
        <v>29</v>
      </c>
    </row>
  </sheetData>
  <mergeCells count="1">
    <mergeCell ref="A35:M35"/>
  </mergeCells>
  <pageMargins left="0.78740157499999996" right="0.78740157499999996" top="0.984251969" bottom="0.984251969" header="0.4921259845" footer="0.4921259845"/>
  <pageSetup paperSize="9" scale="66" fitToHeight="2" orientation="landscape" r:id="rId1"/>
  <headerFooter alignWithMargins="0">
    <oddHeader>&amp;LFachhochschule Südwestfalen
- Der Kanzler - &amp;RIserlohn, 01.12.2023
SG 2.1</oddHeader>
    <oddFooter>&amp;R&amp;A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2"/>
  <sheetViews>
    <sheetView zoomScale="80" zoomScaleNormal="80" zoomScaleSheetLayoutView="50" workbookViewId="0">
      <selection activeCell="W22" sqref="W22"/>
    </sheetView>
  </sheetViews>
  <sheetFormatPr baseColWidth="10" defaultColWidth="11.44140625" defaultRowHeight="13.2" x14ac:dyDescent="0.25"/>
  <cols>
    <col min="1" max="1" width="20.5546875" style="711" customWidth="1"/>
    <col min="2" max="3" width="8.6640625" style="711" customWidth="1"/>
    <col min="4" max="4" width="9" style="711" customWidth="1"/>
    <col min="5" max="13" width="8.6640625" style="711" customWidth="1"/>
    <col min="14" max="19" width="9.33203125" style="711" customWidth="1"/>
    <col min="20" max="23" width="8.6640625" style="711" customWidth="1"/>
    <col min="24" max="24" width="9.109375" style="711" customWidth="1"/>
    <col min="25" max="16384" width="11.44140625" style="711"/>
  </cols>
  <sheetData>
    <row r="2" spans="1:24" x14ac:dyDescent="0.25">
      <c r="A2" s="377" t="s">
        <v>440</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004"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35</v>
      </c>
      <c r="C5" s="1023">
        <v>27</v>
      </c>
      <c r="D5" s="1023">
        <v>30</v>
      </c>
      <c r="E5" s="1181">
        <v>61</v>
      </c>
      <c r="F5" s="1183">
        <v>108</v>
      </c>
      <c r="G5" s="999">
        <v>166</v>
      </c>
      <c r="H5" s="1181">
        <v>175</v>
      </c>
      <c r="I5" s="1023">
        <v>200</v>
      </c>
      <c r="J5" s="1023">
        <v>138</v>
      </c>
      <c r="K5" s="1023">
        <v>358</v>
      </c>
      <c r="L5" s="1023">
        <v>234</v>
      </c>
      <c r="M5" s="1023">
        <v>280</v>
      </c>
      <c r="N5" s="1023">
        <v>324</v>
      </c>
      <c r="O5" s="1023">
        <v>302</v>
      </c>
      <c r="P5" s="1023">
        <v>353</v>
      </c>
      <c r="Q5" s="1023">
        <v>322</v>
      </c>
      <c r="R5" s="1023">
        <v>326</v>
      </c>
      <c r="S5" s="1023">
        <v>318</v>
      </c>
      <c r="T5" s="1023">
        <v>271</v>
      </c>
      <c r="U5" s="1023">
        <v>212</v>
      </c>
      <c r="V5" s="1023">
        <v>196</v>
      </c>
      <c r="W5" s="1023">
        <v>195</v>
      </c>
      <c r="X5" s="1023"/>
    </row>
    <row r="6" spans="1:24" x14ac:dyDescent="0.25">
      <c r="A6" s="1022" t="s">
        <v>424</v>
      </c>
      <c r="B6" s="1023">
        <v>68</v>
      </c>
      <c r="C6" s="1023">
        <v>115</v>
      </c>
      <c r="D6" s="1023">
        <v>147</v>
      </c>
      <c r="E6" s="1181">
        <v>175</v>
      </c>
      <c r="F6" s="1023">
        <v>165</v>
      </c>
      <c r="G6" s="1023">
        <v>131</v>
      </c>
      <c r="H6" s="1023">
        <v>177</v>
      </c>
      <c r="I6" s="1023">
        <v>173</v>
      </c>
      <c r="J6" s="1023">
        <v>220</v>
      </c>
      <c r="K6" s="1023">
        <v>253</v>
      </c>
      <c r="L6" s="1023">
        <v>334</v>
      </c>
      <c r="M6" s="1023">
        <v>434</v>
      </c>
      <c r="N6" s="1023">
        <v>431</v>
      </c>
      <c r="O6" s="1023">
        <v>270</v>
      </c>
      <c r="P6" s="1023">
        <v>352</v>
      </c>
      <c r="Q6" s="1023">
        <v>432</v>
      </c>
      <c r="R6" s="1023">
        <v>451</v>
      </c>
      <c r="S6" s="1023">
        <v>371</v>
      </c>
      <c r="T6" s="1023">
        <v>284</v>
      </c>
      <c r="U6" s="1023">
        <v>295</v>
      </c>
      <c r="V6" s="1023">
        <v>239</v>
      </c>
      <c r="W6" s="1023">
        <v>286</v>
      </c>
      <c r="X6" s="1023">
        <v>271</v>
      </c>
    </row>
    <row r="7" spans="1:24" x14ac:dyDescent="0.25">
      <c r="A7" s="1022" t="s">
        <v>425</v>
      </c>
      <c r="B7" s="1023">
        <v>180</v>
      </c>
      <c r="C7" s="1023">
        <v>292</v>
      </c>
      <c r="D7" s="1023">
        <v>388</v>
      </c>
      <c r="E7" s="1181">
        <v>486</v>
      </c>
      <c r="F7" s="1023">
        <v>606</v>
      </c>
      <c r="G7" s="1023">
        <v>716</v>
      </c>
      <c r="H7" s="1023">
        <v>717</v>
      </c>
      <c r="I7" s="1023">
        <v>676</v>
      </c>
      <c r="J7" s="1023">
        <v>732</v>
      </c>
      <c r="K7" s="1023">
        <v>926</v>
      </c>
      <c r="L7" s="1023">
        <v>1030</v>
      </c>
      <c r="M7" s="1023">
        <v>1344</v>
      </c>
      <c r="N7" s="1023">
        <v>1404</v>
      </c>
      <c r="O7" s="1023">
        <v>1232</v>
      </c>
      <c r="P7" s="1181">
        <v>1040</v>
      </c>
      <c r="Q7" s="1181">
        <v>977</v>
      </c>
      <c r="R7" s="1181">
        <v>959</v>
      </c>
      <c r="S7" s="1023">
        <v>922</v>
      </c>
      <c r="T7" s="1023">
        <v>841</v>
      </c>
      <c r="U7" s="1023">
        <v>842</v>
      </c>
      <c r="V7" s="1023">
        <v>854</v>
      </c>
      <c r="W7" s="1023">
        <v>843</v>
      </c>
      <c r="X7" s="1023">
        <v>807</v>
      </c>
    </row>
    <row r="9" spans="1:24" x14ac:dyDescent="0.25">
      <c r="H9" s="1184"/>
    </row>
    <row r="24" spans="1:8" x14ac:dyDescent="0.25">
      <c r="H24" s="711" t="s">
        <v>441</v>
      </c>
    </row>
    <row r="32" spans="1:8" x14ac:dyDescent="0.25">
      <c r="A32" s="821" t="s">
        <v>442</v>
      </c>
      <c r="B32" s="821"/>
      <c r="C32" s="821"/>
    </row>
    <row r="33" spans="1:7" x14ac:dyDescent="0.25">
      <c r="A33" s="821"/>
    </row>
    <row r="34" spans="1:7" x14ac:dyDescent="0.25">
      <c r="A34" s="821"/>
    </row>
    <row r="35" spans="1:7" x14ac:dyDescent="0.25">
      <c r="A35" s="711" t="s">
        <v>432</v>
      </c>
    </row>
    <row r="36" spans="1:7" x14ac:dyDescent="0.25">
      <c r="A36" s="711" t="s">
        <v>427</v>
      </c>
    </row>
    <row r="38" spans="1:7" x14ac:dyDescent="0.25">
      <c r="A38" s="300" t="s">
        <v>428</v>
      </c>
      <c r="B38" s="300"/>
      <c r="C38" s="300"/>
      <c r="D38" s="300"/>
      <c r="E38" s="300"/>
      <c r="F38" s="300"/>
      <c r="G38" s="821"/>
    </row>
    <row r="39" spans="1:7" x14ac:dyDescent="0.25">
      <c r="A39" s="300" t="s">
        <v>429</v>
      </c>
      <c r="B39" s="300"/>
      <c r="C39" s="300"/>
      <c r="D39" s="300"/>
      <c r="E39" s="300"/>
      <c r="F39" s="300"/>
      <c r="G39" s="821"/>
    </row>
    <row r="40" spans="1:7" x14ac:dyDescent="0.25">
      <c r="A40" s="300" t="s">
        <v>430</v>
      </c>
      <c r="B40" s="300"/>
      <c r="C40" s="300"/>
      <c r="D40" s="300"/>
      <c r="E40" s="300"/>
      <c r="F40" s="300"/>
    </row>
    <row r="42" spans="1:7" x14ac:dyDescent="0.25">
      <c r="A42" s="1028" t="s">
        <v>29</v>
      </c>
    </row>
  </sheetData>
  <pageMargins left="0.78740157499999996" right="0.78740157499999996" top="0.984251969" bottom="0.984251969" header="0.4921259845" footer="0.4921259845"/>
  <pageSetup paperSize="9" scale="58" orientation="landscape" r:id="rId1"/>
  <headerFooter alignWithMargins="0">
    <oddHeader>&amp;LFachhochschule Südwestfalen
- Der Kanzler - &amp;RIserlohn, 01.12.2023
SG 2.1</oddHeader>
    <oddFooter>&amp;R&amp;A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2"/>
  <sheetViews>
    <sheetView zoomScale="80" zoomScaleNormal="80" workbookViewId="0">
      <selection activeCell="X22" sqref="X22"/>
    </sheetView>
  </sheetViews>
  <sheetFormatPr baseColWidth="10" defaultColWidth="11.44140625" defaultRowHeight="13.2" x14ac:dyDescent="0.25"/>
  <cols>
    <col min="1" max="1" width="19.6640625" style="711" customWidth="1"/>
    <col min="2" max="5" width="8.6640625" style="711" customWidth="1"/>
    <col min="6" max="6" width="9" style="711" customWidth="1"/>
    <col min="7" max="7" width="8.6640625" style="711" customWidth="1"/>
    <col min="8" max="8" width="9" style="711" customWidth="1"/>
    <col min="9" max="9" width="9.33203125" style="711" customWidth="1"/>
    <col min="10" max="10" width="9" style="711" customWidth="1"/>
    <col min="11" max="11" width="8.6640625" style="711" customWidth="1"/>
    <col min="12" max="12" width="9" style="711" customWidth="1"/>
    <col min="13" max="13" width="9.33203125" style="711" customWidth="1"/>
    <col min="14" max="14" width="9.44140625" style="711" customWidth="1"/>
    <col min="15" max="15" width="9.33203125" style="711" customWidth="1"/>
    <col min="16" max="16" width="9" style="711" customWidth="1"/>
    <col min="17" max="17" width="9.44140625" style="711" customWidth="1"/>
    <col min="18" max="18" width="9.33203125" style="711" customWidth="1"/>
    <col min="19" max="19" width="9.5546875" style="711" customWidth="1"/>
    <col min="20" max="20" width="8.6640625" style="711" customWidth="1"/>
    <col min="21" max="21" width="9.33203125" style="711" customWidth="1"/>
    <col min="22" max="22" width="8.5546875" style="711" customWidth="1"/>
    <col min="23" max="23" width="9.33203125" style="711" customWidth="1"/>
    <col min="24" max="16384" width="11.44140625" style="711"/>
  </cols>
  <sheetData>
    <row r="2" spans="1:24" x14ac:dyDescent="0.25">
      <c r="A2" s="377" t="s">
        <v>443</v>
      </c>
    </row>
    <row r="3" spans="1:24" x14ac:dyDescent="0.25">
      <c r="A3" s="377"/>
    </row>
    <row r="4" spans="1:24" x14ac:dyDescent="0.25">
      <c r="A4" s="1023"/>
      <c r="B4" s="1180" t="s">
        <v>300</v>
      </c>
      <c r="C4" s="1180" t="s">
        <v>302</v>
      </c>
      <c r="D4" s="1180" t="s">
        <v>304</v>
      </c>
      <c r="E4" s="1180" t="s">
        <v>306</v>
      </c>
      <c r="F4" s="1180" t="s">
        <v>308</v>
      </c>
      <c r="G4" s="1180" t="s">
        <v>310</v>
      </c>
      <c r="H4" s="1180" t="s">
        <v>312</v>
      </c>
      <c r="I4" s="1180" t="s">
        <v>314</v>
      </c>
      <c r="J4" s="1180" t="s">
        <v>316</v>
      </c>
      <c r="K4" s="1180" t="s">
        <v>318</v>
      </c>
      <c r="L4" s="1004" t="s">
        <v>320</v>
      </c>
      <c r="M4" s="1180" t="s">
        <v>322</v>
      </c>
      <c r="N4" s="1180" t="s">
        <v>324</v>
      </c>
      <c r="O4" s="1180" t="s">
        <v>326</v>
      </c>
      <c r="P4" s="1180" t="s">
        <v>328</v>
      </c>
      <c r="Q4" s="1180" t="s">
        <v>330</v>
      </c>
      <c r="R4" s="1180" t="s">
        <v>332</v>
      </c>
      <c r="S4" s="1180" t="s">
        <v>334</v>
      </c>
      <c r="T4" s="1180" t="s">
        <v>339</v>
      </c>
      <c r="U4" s="1180" t="s">
        <v>340</v>
      </c>
      <c r="V4" s="1180" t="s">
        <v>381</v>
      </c>
      <c r="W4" s="1180" t="s">
        <v>409</v>
      </c>
      <c r="X4" s="1180" t="s">
        <v>509</v>
      </c>
    </row>
    <row r="5" spans="1:24" ht="26.4" x14ac:dyDescent="0.25">
      <c r="A5" s="1022" t="s">
        <v>423</v>
      </c>
      <c r="B5" s="1023">
        <v>35</v>
      </c>
      <c r="C5" s="1023">
        <v>25</v>
      </c>
      <c r="D5" s="1023">
        <v>34</v>
      </c>
      <c r="E5" s="999">
        <v>78</v>
      </c>
      <c r="F5" s="1181">
        <v>66</v>
      </c>
      <c r="G5" s="1181">
        <v>58</v>
      </c>
      <c r="H5" s="1181">
        <v>103</v>
      </c>
      <c r="I5" s="1023">
        <v>102</v>
      </c>
      <c r="J5" s="1023">
        <v>105</v>
      </c>
      <c r="K5" s="1023">
        <v>93</v>
      </c>
      <c r="L5" s="1023">
        <v>115</v>
      </c>
      <c r="M5" s="1023">
        <v>128</v>
      </c>
      <c r="N5" s="1023">
        <v>135</v>
      </c>
      <c r="O5" s="1023">
        <v>134</v>
      </c>
      <c r="P5" s="1023">
        <v>117</v>
      </c>
      <c r="Q5" s="1023">
        <v>105</v>
      </c>
      <c r="R5" s="1023">
        <v>105</v>
      </c>
      <c r="S5" s="1023">
        <v>135</v>
      </c>
      <c r="T5" s="1023">
        <v>118</v>
      </c>
      <c r="U5" s="1023">
        <v>147</v>
      </c>
      <c r="V5" s="1023">
        <v>128</v>
      </c>
      <c r="W5" s="1023">
        <v>144</v>
      </c>
      <c r="X5" s="1023"/>
    </row>
    <row r="6" spans="1:24" ht="26.4" x14ac:dyDescent="0.25">
      <c r="A6" s="1022" t="s">
        <v>424</v>
      </c>
      <c r="B6" s="1023">
        <v>70</v>
      </c>
      <c r="C6" s="1023">
        <v>82</v>
      </c>
      <c r="D6" s="1023">
        <v>85</v>
      </c>
      <c r="E6" s="1181">
        <v>111</v>
      </c>
      <c r="F6" s="1023">
        <v>106</v>
      </c>
      <c r="G6" s="1023">
        <v>106</v>
      </c>
      <c r="H6" s="1023">
        <v>140</v>
      </c>
      <c r="I6" s="1023">
        <v>156</v>
      </c>
      <c r="J6" s="1023">
        <v>173</v>
      </c>
      <c r="K6" s="1023">
        <v>197</v>
      </c>
      <c r="L6" s="1023">
        <v>210</v>
      </c>
      <c r="M6" s="1023">
        <v>186</v>
      </c>
      <c r="N6" s="1023">
        <v>217</v>
      </c>
      <c r="O6" s="1023">
        <v>158</v>
      </c>
      <c r="P6" s="1023">
        <v>148</v>
      </c>
      <c r="Q6" s="1023">
        <v>183</v>
      </c>
      <c r="R6" s="1023">
        <v>225</v>
      </c>
      <c r="S6" s="1023">
        <v>191</v>
      </c>
      <c r="T6" s="1023">
        <v>173</v>
      </c>
      <c r="U6" s="1023">
        <v>163</v>
      </c>
      <c r="V6" s="1023">
        <v>183</v>
      </c>
      <c r="W6" s="1023">
        <v>106</v>
      </c>
      <c r="X6" s="1023">
        <v>149</v>
      </c>
    </row>
    <row r="7" spans="1:24" ht="26.4" x14ac:dyDescent="0.25">
      <c r="A7" s="1022" t="s">
        <v>425</v>
      </c>
      <c r="B7" s="1023">
        <v>167</v>
      </c>
      <c r="C7" s="1023">
        <v>208</v>
      </c>
      <c r="D7" s="1023">
        <v>270</v>
      </c>
      <c r="E7" s="1181">
        <v>303</v>
      </c>
      <c r="F7" s="1023">
        <v>335</v>
      </c>
      <c r="G7" s="1023">
        <v>393</v>
      </c>
      <c r="H7" s="1023">
        <v>446</v>
      </c>
      <c r="I7" s="1023">
        <v>505</v>
      </c>
      <c r="J7" s="1023">
        <v>591</v>
      </c>
      <c r="K7" s="1023">
        <v>632</v>
      </c>
      <c r="L7" s="1023">
        <v>687</v>
      </c>
      <c r="M7" s="1023">
        <v>700</v>
      </c>
      <c r="N7" s="1023">
        <v>724</v>
      </c>
      <c r="O7" s="1023">
        <v>664</v>
      </c>
      <c r="P7" s="1181">
        <v>595</v>
      </c>
      <c r="Q7" s="1181">
        <v>605</v>
      </c>
      <c r="R7" s="1181">
        <v>631</v>
      </c>
      <c r="S7" s="1023">
        <v>651</v>
      </c>
      <c r="T7" s="1023">
        <v>652</v>
      </c>
      <c r="U7" s="1023">
        <v>629</v>
      </c>
      <c r="V7" s="1023">
        <v>683</v>
      </c>
      <c r="W7" s="1023">
        <v>516</v>
      </c>
      <c r="X7" s="1023">
        <v>483</v>
      </c>
    </row>
    <row r="32" spans="1:3" x14ac:dyDescent="0.25">
      <c r="A32" s="821"/>
      <c r="B32" s="821"/>
      <c r="C32" s="821"/>
    </row>
    <row r="33" spans="1:7" x14ac:dyDescent="0.25">
      <c r="A33" s="821"/>
    </row>
    <row r="34" spans="1:7" x14ac:dyDescent="0.25">
      <c r="A34" s="711" t="s">
        <v>426</v>
      </c>
    </row>
    <row r="35" spans="1:7" x14ac:dyDescent="0.25">
      <c r="A35" s="711" t="s">
        <v>427</v>
      </c>
    </row>
    <row r="37" spans="1:7" x14ac:dyDescent="0.25">
      <c r="A37" s="300" t="s">
        <v>428</v>
      </c>
    </row>
    <row r="38" spans="1:7" x14ac:dyDescent="0.25">
      <c r="A38" s="300" t="s">
        <v>429</v>
      </c>
      <c r="B38" s="300"/>
      <c r="C38" s="300"/>
      <c r="D38" s="300"/>
      <c r="E38" s="300"/>
      <c r="F38" s="300"/>
      <c r="G38" s="821"/>
    </row>
    <row r="39" spans="1:7" x14ac:dyDescent="0.25">
      <c r="A39" s="300" t="s">
        <v>430</v>
      </c>
      <c r="B39" s="300"/>
      <c r="C39" s="300"/>
      <c r="D39" s="300"/>
      <c r="E39" s="300"/>
      <c r="F39" s="300"/>
      <c r="G39" s="821"/>
    </row>
    <row r="40" spans="1:7" x14ac:dyDescent="0.25">
      <c r="A40" s="300"/>
      <c r="B40" s="300"/>
      <c r="C40" s="300"/>
      <c r="D40" s="300"/>
      <c r="E40" s="300"/>
      <c r="F40" s="300"/>
    </row>
    <row r="42" spans="1:7" x14ac:dyDescent="0.25">
      <c r="A42" s="1028" t="s">
        <v>29</v>
      </c>
    </row>
  </sheetData>
  <pageMargins left="0.78740157499999996" right="0.78740157499999996" top="0.984251969" bottom="0.984251969" header="0.4921259845" footer="0.4921259845"/>
  <pageSetup paperSize="9" scale="57" orientation="landscape" r:id="rId1"/>
  <headerFooter alignWithMargins="0">
    <oddHeader>&amp;LFachhochschule Südwestfalen
- Der Kanzler - &amp;RIserlohn, 01.12.2023
SG 2.1</oddHeader>
    <oddFooter>&amp;R&amp;A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115"/>
  <sheetViews>
    <sheetView zoomScaleNormal="100" zoomScaleSheetLayoutView="90" workbookViewId="0">
      <selection activeCell="E12" sqref="E12"/>
    </sheetView>
  </sheetViews>
  <sheetFormatPr baseColWidth="10" defaultColWidth="11.44140625" defaultRowHeight="15" x14ac:dyDescent="0.25"/>
  <cols>
    <col min="1" max="1" width="72.6640625" style="299" customWidth="1"/>
    <col min="2" max="2" width="6.44140625" style="299" customWidth="1"/>
    <col min="3" max="3" width="19.33203125" style="537" customWidth="1"/>
    <col min="4" max="4" width="13.5546875" style="537" customWidth="1"/>
    <col min="5" max="5" width="21.6640625" style="537" customWidth="1"/>
    <col min="6" max="16384" width="11.44140625" style="299"/>
  </cols>
  <sheetData>
    <row r="3" spans="1:5" s="373" customFormat="1" ht="17.399999999999999" x14ac:dyDescent="0.3">
      <c r="A3" s="535" t="s">
        <v>482</v>
      </c>
      <c r="B3" s="307"/>
      <c r="C3" s="523"/>
      <c r="D3" s="523"/>
      <c r="E3" s="523"/>
    </row>
    <row r="4" spans="1:5" s="373" customFormat="1" ht="17.399999999999999" x14ac:dyDescent="0.3">
      <c r="A4" s="536" t="s">
        <v>510</v>
      </c>
      <c r="B4" s="307"/>
      <c r="C4" s="523"/>
      <c r="D4" s="523"/>
      <c r="E4" s="523"/>
    </row>
    <row r="5" spans="1:5" s="373" customFormat="1" x14ac:dyDescent="0.25">
      <c r="A5" s="629"/>
      <c r="B5" s="307"/>
      <c r="C5" s="523"/>
      <c r="D5" s="523"/>
      <c r="E5" s="523"/>
    </row>
    <row r="6" spans="1:5" s="373" customFormat="1" ht="13.8" x14ac:dyDescent="0.25">
      <c r="A6" s="307"/>
      <c r="B6" s="307"/>
      <c r="C6" s="523"/>
      <c r="D6" s="523"/>
      <c r="E6" s="523"/>
    </row>
    <row r="7" spans="1:5" ht="14.25" customHeight="1" thickBot="1" x14ac:dyDescent="0.3"/>
    <row r="8" spans="1:5" s="373" customFormat="1" ht="13.8" x14ac:dyDescent="0.25">
      <c r="A8" s="1770" t="s">
        <v>2</v>
      </c>
      <c r="B8" s="1761" t="s">
        <v>109</v>
      </c>
      <c r="C8" s="1875" t="s">
        <v>341</v>
      </c>
      <c r="D8" s="1877" t="s">
        <v>461</v>
      </c>
      <c r="E8" s="1879" t="s">
        <v>462</v>
      </c>
    </row>
    <row r="9" spans="1:5" s="373" customFormat="1" ht="73.2" customHeight="1" thickBot="1" x14ac:dyDescent="0.3">
      <c r="A9" s="1874"/>
      <c r="B9" s="1762"/>
      <c r="C9" s="1876"/>
      <c r="D9" s="1878"/>
      <c r="E9" s="1880"/>
    </row>
    <row r="10" spans="1:5" s="373" customFormat="1" ht="13.8" x14ac:dyDescent="0.25">
      <c r="A10" s="551" t="s">
        <v>387</v>
      </c>
      <c r="B10" s="396" t="s">
        <v>40</v>
      </c>
      <c r="C10" s="1293">
        <v>38</v>
      </c>
      <c r="D10" s="807"/>
      <c r="E10" s="1294">
        <f>SUM(C10:D10)</f>
        <v>38</v>
      </c>
    </row>
    <row r="11" spans="1:5" s="373" customFormat="1" ht="13.8" x14ac:dyDescent="0.25">
      <c r="A11" s="551" t="s">
        <v>151</v>
      </c>
      <c r="B11" s="396" t="s">
        <v>40</v>
      </c>
      <c r="C11" s="1293">
        <v>25</v>
      </c>
      <c r="D11" s="807"/>
      <c r="E11" s="1294">
        <f>SUM(C11:D11)</f>
        <v>25</v>
      </c>
    </row>
    <row r="12" spans="1:5" s="373" customFormat="1" ht="13.8" x14ac:dyDescent="0.25">
      <c r="A12" s="551" t="s">
        <v>160</v>
      </c>
      <c r="B12" s="396" t="s">
        <v>40</v>
      </c>
      <c r="C12" s="1293">
        <v>23</v>
      </c>
      <c r="D12" s="807"/>
      <c r="E12" s="1294">
        <f t="shared" ref="E12:E14" si="0">SUM(C12:D12)</f>
        <v>23</v>
      </c>
    </row>
    <row r="13" spans="1:5" s="373" customFormat="1" ht="13.8" x14ac:dyDescent="0.25">
      <c r="A13" s="12" t="s">
        <v>359</v>
      </c>
      <c r="B13" s="396" t="s">
        <v>41</v>
      </c>
      <c r="C13" s="1293">
        <v>2</v>
      </c>
      <c r="D13" s="807"/>
      <c r="E13" s="1294">
        <f t="shared" ref="E13" si="1">SUM(C13:D13)</f>
        <v>2</v>
      </c>
    </row>
    <row r="14" spans="1:5" s="373" customFormat="1" ht="13.8" x14ac:dyDescent="0.25">
      <c r="A14" s="12" t="s">
        <v>174</v>
      </c>
      <c r="B14" s="396" t="s">
        <v>41</v>
      </c>
      <c r="C14" s="1293">
        <v>2</v>
      </c>
      <c r="D14" s="807"/>
      <c r="E14" s="1294">
        <f t="shared" si="0"/>
        <v>2</v>
      </c>
    </row>
    <row r="15" spans="1:5" s="373" customFormat="1" ht="27.6" x14ac:dyDescent="0.25">
      <c r="A15" s="1031" t="s">
        <v>49</v>
      </c>
      <c r="B15" s="1032"/>
      <c r="C15" s="1295">
        <f>SUM(C10:C14)</f>
        <v>90</v>
      </c>
      <c r="D15" s="1296">
        <f>SUM(D10:D12)</f>
        <v>0</v>
      </c>
      <c r="E15" s="1033">
        <f>SUM(E10:E14)</f>
        <v>90</v>
      </c>
    </row>
    <row r="16" spans="1:5" s="373" customFormat="1" ht="13.8" x14ac:dyDescent="0.25">
      <c r="A16" s="551" t="s">
        <v>38</v>
      </c>
      <c r="B16" s="810" t="s">
        <v>40</v>
      </c>
      <c r="C16" s="1297">
        <v>14</v>
      </c>
      <c r="D16" s="807"/>
      <c r="E16" s="1294">
        <f t="shared" ref="E16:E25" si="2">SUM(C16:D16)</f>
        <v>14</v>
      </c>
    </row>
    <row r="17" spans="1:5" s="373" customFormat="1" ht="13.8" x14ac:dyDescent="0.25">
      <c r="A17" s="13" t="s">
        <v>514</v>
      </c>
      <c r="B17" s="810" t="s">
        <v>40</v>
      </c>
      <c r="C17" s="1297">
        <v>1</v>
      </c>
      <c r="D17" s="807"/>
      <c r="E17" s="1294">
        <f t="shared" ref="E17" si="3">SUM(C17:D17)</f>
        <v>1</v>
      </c>
    </row>
    <row r="18" spans="1:5" s="373" customFormat="1" ht="13.8" x14ac:dyDescent="0.25">
      <c r="A18" s="551" t="s">
        <v>92</v>
      </c>
      <c r="B18" s="810" t="s">
        <v>40</v>
      </c>
      <c r="C18" s="1297">
        <v>3</v>
      </c>
      <c r="D18" s="807"/>
      <c r="E18" s="1294">
        <f t="shared" si="2"/>
        <v>3</v>
      </c>
    </row>
    <row r="19" spans="1:5" s="373" customFormat="1" ht="13.8" x14ac:dyDescent="0.25">
      <c r="A19" s="551" t="s">
        <v>124</v>
      </c>
      <c r="B19" s="810" t="s">
        <v>40</v>
      </c>
      <c r="C19" s="1297">
        <v>2</v>
      </c>
      <c r="D19" s="807"/>
      <c r="E19" s="1294">
        <f t="shared" si="2"/>
        <v>2</v>
      </c>
    </row>
    <row r="20" spans="1:5" s="373" customFormat="1" ht="13.8" x14ac:dyDescent="0.25">
      <c r="A20" s="13" t="s">
        <v>4</v>
      </c>
      <c r="B20" s="810" t="s">
        <v>40</v>
      </c>
      <c r="C20" s="1297">
        <v>9</v>
      </c>
      <c r="D20" s="807"/>
      <c r="E20" s="1294">
        <f t="shared" ref="E20" si="4">SUM(C20:D20)</f>
        <v>9</v>
      </c>
    </row>
    <row r="21" spans="1:5" s="373" customFormat="1" ht="13.8" x14ac:dyDescent="0.25">
      <c r="A21" s="480" t="s">
        <v>24</v>
      </c>
      <c r="B21" s="399" t="s">
        <v>40</v>
      </c>
      <c r="C21" s="1297">
        <v>4</v>
      </c>
      <c r="D21" s="808"/>
      <c r="E21" s="1294">
        <f t="shared" si="2"/>
        <v>4</v>
      </c>
    </row>
    <row r="22" spans="1:5" s="373" customFormat="1" ht="13.8" x14ac:dyDescent="0.25">
      <c r="A22" s="480" t="s">
        <v>95</v>
      </c>
      <c r="B22" s="399" t="s">
        <v>40</v>
      </c>
      <c r="C22" s="1297">
        <v>5</v>
      </c>
      <c r="D22" s="808"/>
      <c r="E22" s="1294">
        <f t="shared" si="2"/>
        <v>5</v>
      </c>
    </row>
    <row r="23" spans="1:5" s="373" customFormat="1" ht="13.8" x14ac:dyDescent="0.25">
      <c r="A23" s="480" t="s">
        <v>133</v>
      </c>
      <c r="B23" s="399" t="s">
        <v>40</v>
      </c>
      <c r="C23" s="1297">
        <v>6</v>
      </c>
      <c r="D23" s="808"/>
      <c r="E23" s="1294">
        <f t="shared" si="2"/>
        <v>6</v>
      </c>
    </row>
    <row r="24" spans="1:5" s="373" customFormat="1" ht="13.8" x14ac:dyDescent="0.25">
      <c r="A24" s="480" t="s">
        <v>26</v>
      </c>
      <c r="B24" s="399" t="s">
        <v>40</v>
      </c>
      <c r="C24" s="1297">
        <v>37</v>
      </c>
      <c r="D24" s="808"/>
      <c r="E24" s="1294">
        <f t="shared" si="2"/>
        <v>37</v>
      </c>
    </row>
    <row r="25" spans="1:5" s="373" customFormat="1" ht="13.8" x14ac:dyDescent="0.25">
      <c r="A25" s="582" t="s">
        <v>32</v>
      </c>
      <c r="B25" s="408" t="s">
        <v>40</v>
      </c>
      <c r="C25" s="1297">
        <v>8</v>
      </c>
      <c r="D25" s="877"/>
      <c r="E25" s="1294">
        <f t="shared" si="2"/>
        <v>8</v>
      </c>
    </row>
    <row r="26" spans="1:5" s="373" customFormat="1" ht="13.8" x14ac:dyDescent="0.25">
      <c r="A26" s="822" t="s">
        <v>50</v>
      </c>
      <c r="B26" s="1034"/>
      <c r="C26" s="823">
        <f>SUM(C16:C25)</f>
        <v>89</v>
      </c>
      <c r="D26" s="1298">
        <f>SUM(D16:D25)</f>
        <v>0</v>
      </c>
      <c r="E26" s="824">
        <f>SUM(E16:E25)</f>
        <v>89</v>
      </c>
    </row>
    <row r="27" spans="1:5" s="373" customFormat="1" ht="13.8" x14ac:dyDescent="0.25">
      <c r="A27" s="1035" t="s">
        <v>63</v>
      </c>
      <c r="B27" s="1035"/>
      <c r="C27" s="1299">
        <f>SUM(C26,C15)</f>
        <v>179</v>
      </c>
      <c r="D27" s="1300">
        <f>SUM(D15,D26)</f>
        <v>0</v>
      </c>
      <c r="E27" s="1036">
        <f>SUM(E15,E26)</f>
        <v>179</v>
      </c>
    </row>
    <row r="28" spans="1:5" s="373" customFormat="1" ht="13.8" x14ac:dyDescent="0.25">
      <c r="A28" s="1079" t="s">
        <v>173</v>
      </c>
      <c r="B28" s="1080" t="s">
        <v>40</v>
      </c>
      <c r="C28" s="1301">
        <v>3</v>
      </c>
      <c r="D28" s="1302"/>
      <c r="E28" s="1294">
        <f t="shared" ref="E28:E32" si="5">SUM(C28:D28)</f>
        <v>3</v>
      </c>
    </row>
    <row r="29" spans="1:5" s="373" customFormat="1" ht="13.8" x14ac:dyDescent="0.25">
      <c r="A29" s="1178" t="s">
        <v>388</v>
      </c>
      <c r="B29" s="538" t="s">
        <v>40</v>
      </c>
      <c r="C29" s="1297">
        <v>17</v>
      </c>
      <c r="D29" s="915"/>
      <c r="E29" s="1294">
        <f t="shared" ref="E29" si="6">SUM(C29:D29)</f>
        <v>17</v>
      </c>
    </row>
    <row r="30" spans="1:5" s="373" customFormat="1" ht="13.8" x14ac:dyDescent="0.25">
      <c r="A30" s="1178" t="s">
        <v>134</v>
      </c>
      <c r="B30" s="538" t="s">
        <v>40</v>
      </c>
      <c r="C30" s="1297">
        <v>24</v>
      </c>
      <c r="D30" s="915"/>
      <c r="E30" s="1294">
        <f t="shared" si="5"/>
        <v>24</v>
      </c>
    </row>
    <row r="31" spans="1:5" s="373" customFormat="1" ht="13.8" x14ac:dyDescent="0.25">
      <c r="A31" s="1178" t="s">
        <v>389</v>
      </c>
      <c r="B31" s="538" t="s">
        <v>40</v>
      </c>
      <c r="C31" s="1297">
        <v>10</v>
      </c>
      <c r="D31" s="915"/>
      <c r="E31" s="1294">
        <f t="shared" ref="E31" si="7">SUM(C31:D31)</f>
        <v>10</v>
      </c>
    </row>
    <row r="32" spans="1:5" s="373" customFormat="1" ht="13.8" x14ac:dyDescent="0.25">
      <c r="A32" s="480" t="s">
        <v>141</v>
      </c>
      <c r="B32" s="538" t="s">
        <v>40</v>
      </c>
      <c r="C32" s="1297">
        <v>7</v>
      </c>
      <c r="D32" s="915"/>
      <c r="E32" s="1294">
        <f t="shared" si="5"/>
        <v>7</v>
      </c>
    </row>
    <row r="33" spans="1:21" s="373" customFormat="1" ht="13.8" x14ac:dyDescent="0.25">
      <c r="A33" s="582" t="s">
        <v>31</v>
      </c>
      <c r="B33" s="408" t="s">
        <v>40</v>
      </c>
      <c r="C33" s="1297">
        <v>16</v>
      </c>
      <c r="D33" s="877"/>
      <c r="E33" s="1294">
        <f t="shared" ref="E33" si="8">SUM(C33:D33)</f>
        <v>16</v>
      </c>
    </row>
    <row r="34" spans="1:21" s="373" customFormat="1" ht="13.8" x14ac:dyDescent="0.25">
      <c r="A34" s="1037" t="s">
        <v>93</v>
      </c>
      <c r="B34" s="539"/>
      <c r="C34" s="823">
        <f>SUM(C28:C33)</f>
        <v>77</v>
      </c>
      <c r="D34" s="823">
        <f>SUM(D28:D33)</f>
        <v>0</v>
      </c>
      <c r="E34" s="824">
        <f>SUM(E28:E33)</f>
        <v>77</v>
      </c>
    </row>
    <row r="35" spans="1:21" s="373" customFormat="1" ht="13.8" x14ac:dyDescent="0.25">
      <c r="A35" s="480" t="s">
        <v>358</v>
      </c>
      <c r="B35" s="399" t="s">
        <v>40</v>
      </c>
      <c r="C35" s="1297">
        <v>63</v>
      </c>
      <c r="D35" s="808"/>
      <c r="E35" s="1294">
        <f t="shared" ref="E35:E46" si="9">SUM(C35:D35)</f>
        <v>63</v>
      </c>
    </row>
    <row r="36" spans="1:21" s="373" customFormat="1" ht="13.8" x14ac:dyDescent="0.25">
      <c r="A36" s="12" t="s">
        <v>361</v>
      </c>
      <c r="B36" s="399" t="s">
        <v>41</v>
      </c>
      <c r="C36" s="1297">
        <v>11</v>
      </c>
      <c r="D36" s="808"/>
      <c r="E36" s="1294">
        <f t="shared" si="9"/>
        <v>11</v>
      </c>
    </row>
    <row r="37" spans="1:21" s="373" customFormat="1" ht="13.8" x14ac:dyDescent="0.25">
      <c r="A37" s="480" t="s">
        <v>357</v>
      </c>
      <c r="B37" s="399" t="s">
        <v>40</v>
      </c>
      <c r="C37" s="1297">
        <v>25</v>
      </c>
      <c r="D37" s="808"/>
      <c r="E37" s="1294">
        <f t="shared" si="9"/>
        <v>25</v>
      </c>
    </row>
    <row r="38" spans="1:21" s="373" customFormat="1" ht="13.8" x14ac:dyDescent="0.25">
      <c r="A38" s="480" t="s">
        <v>182</v>
      </c>
      <c r="B38" s="399" t="s">
        <v>40</v>
      </c>
      <c r="C38" s="1297">
        <v>4</v>
      </c>
      <c r="D38" s="808"/>
      <c r="E38" s="1294">
        <f t="shared" si="9"/>
        <v>4</v>
      </c>
    </row>
    <row r="39" spans="1:21" s="373" customFormat="1" ht="13.8" x14ac:dyDescent="0.25">
      <c r="A39" s="480" t="s">
        <v>181</v>
      </c>
      <c r="B39" s="399" t="s">
        <v>40</v>
      </c>
      <c r="C39" s="1297">
        <v>2</v>
      </c>
      <c r="D39" s="808"/>
      <c r="E39" s="1294">
        <f t="shared" si="9"/>
        <v>2</v>
      </c>
    </row>
    <row r="40" spans="1:21" s="373" customFormat="1" ht="13.8" x14ac:dyDescent="0.25">
      <c r="A40" s="480" t="s">
        <v>122</v>
      </c>
      <c r="B40" s="399" t="s">
        <v>40</v>
      </c>
      <c r="C40" s="1297">
        <v>16</v>
      </c>
      <c r="D40" s="808"/>
      <c r="E40" s="1294">
        <f t="shared" si="9"/>
        <v>16</v>
      </c>
    </row>
    <row r="41" spans="1:21" s="373" customFormat="1" ht="13.8" x14ac:dyDescent="0.25">
      <c r="A41" s="1178" t="s">
        <v>123</v>
      </c>
      <c r="B41" s="399" t="s">
        <v>40</v>
      </c>
      <c r="C41" s="1297">
        <v>26</v>
      </c>
      <c r="D41" s="808"/>
      <c r="E41" s="1294">
        <f t="shared" si="9"/>
        <v>26</v>
      </c>
    </row>
    <row r="42" spans="1:21" s="373" customFormat="1" ht="13.8" x14ac:dyDescent="0.25">
      <c r="A42" s="582" t="s">
        <v>463</v>
      </c>
      <c r="B42" s="408" t="s">
        <v>40</v>
      </c>
      <c r="C42" s="1297">
        <v>8</v>
      </c>
      <c r="D42" s="877"/>
      <c r="E42" s="1294">
        <f t="shared" si="9"/>
        <v>8</v>
      </c>
    </row>
    <row r="43" spans="1:21" s="373" customFormat="1" ht="13.8" x14ac:dyDescent="0.25">
      <c r="A43" s="582" t="s">
        <v>464</v>
      </c>
      <c r="B43" s="408" t="s">
        <v>40</v>
      </c>
      <c r="C43" s="1297">
        <v>1</v>
      </c>
      <c r="D43" s="877"/>
      <c r="E43" s="1294">
        <f t="shared" si="9"/>
        <v>1</v>
      </c>
    </row>
    <row r="44" spans="1:21" s="373" customFormat="1" ht="13.8" x14ac:dyDescent="0.25">
      <c r="A44" s="582" t="s">
        <v>121</v>
      </c>
      <c r="B44" s="408" t="s">
        <v>40</v>
      </c>
      <c r="C44" s="1297">
        <v>9</v>
      </c>
      <c r="D44" s="877"/>
      <c r="E44" s="1294">
        <f t="shared" si="9"/>
        <v>9</v>
      </c>
    </row>
    <row r="45" spans="1:21" s="373" customFormat="1" ht="13.8" x14ac:dyDescent="0.25">
      <c r="A45" s="582" t="s">
        <v>129</v>
      </c>
      <c r="B45" s="408" t="s">
        <v>40</v>
      </c>
      <c r="C45" s="1297">
        <v>15</v>
      </c>
      <c r="D45" s="877"/>
      <c r="E45" s="1294">
        <f t="shared" si="9"/>
        <v>15</v>
      </c>
    </row>
    <row r="46" spans="1:21" s="373" customFormat="1" ht="13.8" x14ac:dyDescent="0.25">
      <c r="A46" s="582" t="s">
        <v>106</v>
      </c>
      <c r="B46" s="408" t="s">
        <v>40</v>
      </c>
      <c r="C46" s="1297">
        <v>28</v>
      </c>
      <c r="D46" s="877"/>
      <c r="E46" s="1294">
        <f t="shared" si="9"/>
        <v>28</v>
      </c>
    </row>
    <row r="47" spans="1:21" s="540" customFormat="1" ht="14.4" thickBot="1" x14ac:dyDescent="0.3">
      <c r="A47" s="1038" t="s">
        <v>113</v>
      </c>
      <c r="B47" s="822"/>
      <c r="C47" s="823">
        <f>SUM(C35:C46)</f>
        <v>208</v>
      </c>
      <c r="D47" s="823">
        <f>SUM(D37:D46)</f>
        <v>0</v>
      </c>
      <c r="E47" s="824">
        <f>SUM(E35:E46)</f>
        <v>208</v>
      </c>
      <c r="F47" s="816"/>
      <c r="G47" s="816"/>
      <c r="H47" s="816"/>
      <c r="I47" s="816"/>
      <c r="J47" s="816"/>
      <c r="K47" s="816"/>
      <c r="L47" s="816"/>
      <c r="M47" s="816"/>
      <c r="N47" s="816"/>
      <c r="O47" s="816"/>
      <c r="P47" s="816"/>
      <c r="Q47" s="816"/>
      <c r="R47" s="816"/>
      <c r="S47" s="816"/>
      <c r="T47" s="816"/>
      <c r="U47" s="816"/>
    </row>
    <row r="48" spans="1:21" s="540" customFormat="1" ht="14.4" thickBot="1" x14ac:dyDescent="0.3">
      <c r="A48" s="1039" t="s">
        <v>64</v>
      </c>
      <c r="B48" s="1039"/>
      <c r="C48" s="1303">
        <f>SUM(C47,C34)</f>
        <v>285</v>
      </c>
      <c r="D48" s="1304">
        <f>SUM(D34,D47)</f>
        <v>0</v>
      </c>
      <c r="E48" s="1040">
        <f>SUM(E34,E47)</f>
        <v>285</v>
      </c>
      <c r="F48" s="816"/>
      <c r="G48" s="816"/>
      <c r="H48" s="816"/>
      <c r="I48" s="816"/>
      <c r="J48" s="816"/>
      <c r="K48" s="816"/>
      <c r="L48" s="816"/>
      <c r="M48" s="816"/>
      <c r="N48" s="816"/>
      <c r="O48" s="816"/>
      <c r="P48" s="816"/>
      <c r="Q48" s="816"/>
      <c r="R48" s="816"/>
      <c r="S48" s="816"/>
      <c r="T48" s="816"/>
      <c r="U48" s="816"/>
    </row>
    <row r="49" spans="1:21" s="540" customFormat="1" ht="13.8" x14ac:dyDescent="0.25">
      <c r="A49" s="861" t="s">
        <v>393</v>
      </c>
      <c r="B49" s="1305" t="s">
        <v>40</v>
      </c>
      <c r="C49" s="1306">
        <v>14</v>
      </c>
      <c r="D49" s="915"/>
      <c r="E49" s="1294">
        <f t="shared" ref="E49:E66" si="10">SUM(C49:D49)</f>
        <v>14</v>
      </c>
      <c r="F49" s="816"/>
      <c r="G49" s="816"/>
      <c r="H49" s="816"/>
      <c r="I49" s="816"/>
      <c r="J49" s="816"/>
      <c r="K49" s="816"/>
      <c r="L49" s="816"/>
      <c r="M49" s="816"/>
      <c r="N49" s="816"/>
      <c r="O49" s="816"/>
      <c r="P49" s="816"/>
      <c r="Q49" s="816"/>
      <c r="R49" s="816"/>
      <c r="S49" s="816"/>
      <c r="T49" s="816"/>
      <c r="U49" s="816"/>
    </row>
    <row r="50" spans="1:21" s="540" customFormat="1" ht="13.8" x14ac:dyDescent="0.25">
      <c r="A50" s="348" t="s">
        <v>394</v>
      </c>
      <c r="B50" s="1305" t="s">
        <v>40</v>
      </c>
      <c r="C50" s="1306">
        <v>13</v>
      </c>
      <c r="D50" s="915"/>
      <c r="E50" s="1294">
        <f t="shared" ref="E50:E54" si="11">SUM(C50:D50)</f>
        <v>13</v>
      </c>
      <c r="F50" s="816"/>
      <c r="G50" s="816"/>
      <c r="H50" s="816"/>
      <c r="I50" s="816"/>
      <c r="J50" s="816"/>
      <c r="K50" s="816"/>
      <c r="L50" s="816"/>
      <c r="M50" s="816"/>
      <c r="N50" s="816"/>
      <c r="O50" s="816"/>
      <c r="P50" s="816"/>
      <c r="Q50" s="816"/>
      <c r="R50" s="816"/>
      <c r="S50" s="816"/>
      <c r="T50" s="816"/>
      <c r="U50" s="816"/>
    </row>
    <row r="51" spans="1:21" s="540" customFormat="1" ht="13.8" x14ac:dyDescent="0.25">
      <c r="A51" s="1307" t="s">
        <v>6</v>
      </c>
      <c r="B51" s="1305" t="s">
        <v>40</v>
      </c>
      <c r="C51" s="1306">
        <v>14</v>
      </c>
      <c r="D51" s="915"/>
      <c r="E51" s="1294">
        <f t="shared" si="11"/>
        <v>14</v>
      </c>
      <c r="F51" s="816"/>
      <c r="G51" s="816"/>
      <c r="H51" s="816"/>
      <c r="I51" s="816"/>
      <c r="J51" s="816"/>
      <c r="K51" s="816"/>
      <c r="L51" s="816"/>
      <c r="M51" s="816"/>
      <c r="N51" s="816"/>
      <c r="O51" s="816"/>
      <c r="P51" s="816"/>
      <c r="Q51" s="816"/>
      <c r="R51" s="816"/>
      <c r="S51" s="816"/>
      <c r="T51" s="816"/>
      <c r="U51" s="816"/>
    </row>
    <row r="52" spans="1:21" s="540" customFormat="1" ht="13.8" x14ac:dyDescent="0.25">
      <c r="A52" s="1307" t="s">
        <v>527</v>
      </c>
      <c r="B52" s="1305" t="s">
        <v>40</v>
      </c>
      <c r="C52" s="1306">
        <v>9</v>
      </c>
      <c r="D52" s="915"/>
      <c r="E52" s="1294">
        <f t="shared" ref="E52:E53" si="12">SUM(C52:D52)</f>
        <v>9</v>
      </c>
      <c r="F52" s="816"/>
      <c r="G52" s="816"/>
      <c r="H52" s="816"/>
      <c r="I52" s="816"/>
      <c r="J52" s="816"/>
      <c r="K52" s="816"/>
      <c r="L52" s="816"/>
      <c r="M52" s="816"/>
      <c r="N52" s="816"/>
      <c r="O52" s="816"/>
      <c r="P52" s="816"/>
      <c r="Q52" s="816"/>
      <c r="R52" s="816"/>
      <c r="S52" s="816"/>
      <c r="T52" s="816"/>
      <c r="U52" s="816"/>
    </row>
    <row r="53" spans="1:21" s="540" customFormat="1" ht="13.8" x14ac:dyDescent="0.25">
      <c r="A53" s="22" t="s">
        <v>184</v>
      </c>
      <c r="B53" s="1305" t="s">
        <v>41</v>
      </c>
      <c r="C53" s="1306">
        <v>1</v>
      </c>
      <c r="D53" s="915"/>
      <c r="E53" s="1294">
        <f t="shared" si="12"/>
        <v>1</v>
      </c>
      <c r="F53" s="816"/>
      <c r="G53" s="816"/>
      <c r="H53" s="816"/>
      <c r="I53" s="816"/>
      <c r="J53" s="816"/>
      <c r="K53" s="816"/>
      <c r="L53" s="816"/>
      <c r="M53" s="816"/>
      <c r="N53" s="816"/>
      <c r="O53" s="816"/>
      <c r="P53" s="816"/>
      <c r="Q53" s="816"/>
      <c r="R53" s="816"/>
      <c r="S53" s="816"/>
      <c r="T53" s="816"/>
      <c r="U53" s="816"/>
    </row>
    <row r="54" spans="1:21" s="540" customFormat="1" ht="13.8" x14ac:dyDescent="0.25">
      <c r="A54" s="1307" t="s">
        <v>252</v>
      </c>
      <c r="B54" s="1305" t="s">
        <v>40</v>
      </c>
      <c r="C54" s="1306">
        <v>4</v>
      </c>
      <c r="D54" s="915"/>
      <c r="E54" s="1294">
        <f t="shared" si="11"/>
        <v>4</v>
      </c>
      <c r="F54" s="816"/>
      <c r="G54" s="816"/>
      <c r="H54" s="816"/>
      <c r="I54" s="816"/>
      <c r="J54" s="816"/>
      <c r="K54" s="816"/>
      <c r="L54" s="816"/>
      <c r="M54" s="816"/>
      <c r="N54" s="816"/>
      <c r="O54" s="816"/>
      <c r="P54" s="816"/>
      <c r="Q54" s="816"/>
      <c r="R54" s="816"/>
      <c r="S54" s="816"/>
      <c r="T54" s="816"/>
      <c r="U54" s="816"/>
    </row>
    <row r="55" spans="1:21" s="540" customFormat="1" ht="13.8" x14ac:dyDescent="0.25">
      <c r="A55" s="1307" t="s">
        <v>252</v>
      </c>
      <c r="B55" s="1305" t="s">
        <v>41</v>
      </c>
      <c r="C55" s="1306">
        <v>1</v>
      </c>
      <c r="D55" s="915"/>
      <c r="E55" s="1294">
        <f t="shared" ref="E55" si="13">SUM(C55:D55)</f>
        <v>1</v>
      </c>
      <c r="F55" s="816"/>
      <c r="G55" s="816"/>
      <c r="H55" s="816"/>
      <c r="I55" s="816"/>
      <c r="J55" s="816"/>
      <c r="K55" s="816"/>
      <c r="L55" s="816"/>
      <c r="M55" s="816"/>
      <c r="N55" s="816"/>
      <c r="O55" s="816"/>
      <c r="P55" s="816"/>
      <c r="Q55" s="816"/>
      <c r="R55" s="816"/>
      <c r="S55" s="816"/>
      <c r="T55" s="816"/>
      <c r="U55" s="816"/>
    </row>
    <row r="56" spans="1:21" s="540" customFormat="1" ht="13.8" x14ac:dyDescent="0.25">
      <c r="A56" s="1307" t="s">
        <v>465</v>
      </c>
      <c r="B56" s="1305" t="s">
        <v>40</v>
      </c>
      <c r="C56" s="1306">
        <v>36</v>
      </c>
      <c r="D56" s="915"/>
      <c r="E56" s="1294">
        <f t="shared" si="10"/>
        <v>36</v>
      </c>
      <c r="F56" s="816"/>
      <c r="G56" s="816"/>
      <c r="H56" s="816"/>
      <c r="I56" s="816"/>
      <c r="J56" s="816"/>
      <c r="K56" s="816"/>
      <c r="L56" s="816"/>
      <c r="M56" s="816"/>
      <c r="N56" s="816"/>
      <c r="O56" s="816"/>
      <c r="P56" s="816"/>
      <c r="Q56" s="816"/>
      <c r="R56" s="816"/>
      <c r="S56" s="816"/>
      <c r="T56" s="816"/>
      <c r="U56" s="816"/>
    </row>
    <row r="57" spans="1:21" s="540" customFormat="1" ht="13.8" x14ac:dyDescent="0.25">
      <c r="A57" s="1307" t="s">
        <v>395</v>
      </c>
      <c r="B57" s="1305" t="s">
        <v>40</v>
      </c>
      <c r="C57" s="1306">
        <v>12</v>
      </c>
      <c r="D57" s="915"/>
      <c r="E57" s="1294">
        <f t="shared" ref="E57" si="14">SUM(C57:D57)</f>
        <v>12</v>
      </c>
      <c r="F57" s="816"/>
      <c r="G57" s="816"/>
      <c r="H57" s="816"/>
      <c r="I57" s="816"/>
      <c r="J57" s="816"/>
      <c r="K57" s="816"/>
      <c r="L57" s="816"/>
      <c r="M57" s="816"/>
      <c r="N57" s="816"/>
      <c r="O57" s="816"/>
      <c r="P57" s="816"/>
      <c r="Q57" s="816"/>
      <c r="R57" s="816"/>
      <c r="S57" s="816"/>
      <c r="T57" s="816"/>
      <c r="U57" s="816"/>
    </row>
    <row r="58" spans="1:21" s="540" customFormat="1" ht="13.8" x14ac:dyDescent="0.25">
      <c r="A58" s="472" t="s">
        <v>43</v>
      </c>
      <c r="B58" s="1308" t="s">
        <v>40</v>
      </c>
      <c r="C58" s="1297">
        <v>21</v>
      </c>
      <c r="D58" s="915"/>
      <c r="E58" s="1294">
        <f t="shared" si="10"/>
        <v>21</v>
      </c>
      <c r="F58" s="816"/>
      <c r="G58" s="816"/>
      <c r="H58" s="816"/>
      <c r="I58" s="816"/>
      <c r="J58" s="816"/>
      <c r="K58" s="816"/>
      <c r="L58" s="816"/>
      <c r="M58" s="816"/>
      <c r="N58" s="816"/>
      <c r="O58" s="816"/>
      <c r="P58" s="816"/>
      <c r="Q58" s="816"/>
      <c r="R58" s="816"/>
      <c r="S58" s="816"/>
      <c r="T58" s="816"/>
      <c r="U58" s="816"/>
    </row>
    <row r="59" spans="1:21" s="540" customFormat="1" ht="13.8" x14ac:dyDescent="0.25">
      <c r="A59" s="472" t="s">
        <v>528</v>
      </c>
      <c r="B59" s="1308" t="s">
        <v>40</v>
      </c>
      <c r="C59" s="1297">
        <v>4</v>
      </c>
      <c r="D59" s="915"/>
      <c r="E59" s="1294">
        <f t="shared" ref="E59" si="15">SUM(C59:D59)</f>
        <v>4</v>
      </c>
      <c r="F59" s="816"/>
      <c r="G59" s="816"/>
      <c r="H59" s="816"/>
      <c r="I59" s="816"/>
      <c r="J59" s="816"/>
      <c r="K59" s="816"/>
      <c r="L59" s="816"/>
      <c r="M59" s="816"/>
      <c r="N59" s="816"/>
      <c r="O59" s="816"/>
      <c r="P59" s="816"/>
      <c r="Q59" s="816"/>
      <c r="R59" s="816"/>
      <c r="S59" s="816"/>
      <c r="T59" s="816"/>
      <c r="U59" s="816"/>
    </row>
    <row r="60" spans="1:21" s="540" customFormat="1" ht="13.8" x14ac:dyDescent="0.25">
      <c r="A60" s="472" t="s">
        <v>33</v>
      </c>
      <c r="B60" s="1308" t="s">
        <v>40</v>
      </c>
      <c r="C60" s="1297">
        <v>8</v>
      </c>
      <c r="D60" s="915"/>
      <c r="E60" s="1294">
        <f t="shared" ref="E60:E61" si="16">SUM(C60:D60)</f>
        <v>8</v>
      </c>
      <c r="F60" s="816"/>
      <c r="G60" s="816"/>
      <c r="H60" s="816"/>
      <c r="I60" s="816"/>
      <c r="J60" s="816"/>
      <c r="K60" s="816"/>
      <c r="L60" s="816"/>
      <c r="M60" s="816"/>
      <c r="N60" s="816"/>
      <c r="O60" s="816"/>
      <c r="P60" s="816"/>
      <c r="Q60" s="816"/>
      <c r="R60" s="816"/>
      <c r="S60" s="816"/>
      <c r="T60" s="816"/>
      <c r="U60" s="816"/>
    </row>
    <row r="61" spans="1:21" s="540" customFormat="1" ht="13.8" x14ac:dyDescent="0.25">
      <c r="A61" s="472" t="s">
        <v>396</v>
      </c>
      <c r="B61" s="1308" t="s">
        <v>40</v>
      </c>
      <c r="C61" s="1297">
        <v>40</v>
      </c>
      <c r="D61" s="915"/>
      <c r="E61" s="1294">
        <f t="shared" si="16"/>
        <v>40</v>
      </c>
      <c r="F61" s="816"/>
      <c r="G61" s="816"/>
      <c r="H61" s="816"/>
      <c r="I61" s="816"/>
      <c r="J61" s="816"/>
      <c r="K61" s="816"/>
      <c r="L61" s="816"/>
      <c r="M61" s="816"/>
      <c r="N61" s="816"/>
      <c r="O61" s="816"/>
      <c r="P61" s="816"/>
      <c r="Q61" s="816"/>
      <c r="R61" s="816"/>
      <c r="S61" s="816"/>
      <c r="T61" s="816"/>
      <c r="U61" s="816"/>
    </row>
    <row r="62" spans="1:21" s="540" customFormat="1" ht="13.8" x14ac:dyDescent="0.25">
      <c r="A62" s="577" t="s">
        <v>172</v>
      </c>
      <c r="B62" s="1309" t="s">
        <v>40</v>
      </c>
      <c r="C62" s="1297">
        <v>5</v>
      </c>
      <c r="D62" s="915"/>
      <c r="E62" s="1294">
        <f t="shared" si="10"/>
        <v>5</v>
      </c>
      <c r="F62" s="816"/>
      <c r="G62" s="816"/>
      <c r="H62" s="816"/>
      <c r="I62" s="816"/>
      <c r="J62" s="816"/>
      <c r="K62" s="816"/>
      <c r="L62" s="816"/>
      <c r="M62" s="816"/>
      <c r="N62" s="816"/>
      <c r="O62" s="816"/>
      <c r="P62" s="816"/>
      <c r="Q62" s="816"/>
      <c r="R62" s="816"/>
      <c r="S62" s="816"/>
      <c r="T62" s="816"/>
      <c r="U62" s="816"/>
    </row>
    <row r="63" spans="1:21" s="540" customFormat="1" ht="13.8" x14ac:dyDescent="0.25">
      <c r="A63" s="577" t="s">
        <v>398</v>
      </c>
      <c r="B63" s="1309" t="s">
        <v>40</v>
      </c>
      <c r="C63" s="1297">
        <v>35</v>
      </c>
      <c r="D63" s="915"/>
      <c r="E63" s="1294">
        <f t="shared" ref="E63" si="17">SUM(C63:D63)</f>
        <v>35</v>
      </c>
      <c r="F63" s="816"/>
      <c r="G63" s="816"/>
      <c r="H63" s="816"/>
      <c r="I63" s="816"/>
      <c r="J63" s="816"/>
      <c r="K63" s="816"/>
      <c r="L63" s="816"/>
      <c r="M63" s="816"/>
      <c r="N63" s="816"/>
      <c r="O63" s="816"/>
      <c r="P63" s="816"/>
      <c r="Q63" s="816"/>
      <c r="R63" s="816"/>
      <c r="S63" s="816"/>
      <c r="T63" s="816"/>
      <c r="U63" s="816"/>
    </row>
    <row r="64" spans="1:21" s="540" customFormat="1" ht="13.8" x14ac:dyDescent="0.25">
      <c r="A64" s="578" t="s">
        <v>25</v>
      </c>
      <c r="B64" s="1309" t="s">
        <v>40</v>
      </c>
      <c r="C64" s="1297">
        <v>8</v>
      </c>
      <c r="D64" s="915"/>
      <c r="E64" s="1294">
        <f t="shared" si="10"/>
        <v>8</v>
      </c>
      <c r="F64" s="816"/>
      <c r="G64" s="816"/>
      <c r="H64" s="816"/>
      <c r="I64" s="816"/>
      <c r="J64" s="816"/>
      <c r="K64" s="816"/>
      <c r="L64" s="816"/>
      <c r="M64" s="816"/>
      <c r="N64" s="816"/>
      <c r="O64" s="816"/>
      <c r="P64" s="816"/>
      <c r="Q64" s="816"/>
      <c r="R64" s="816"/>
      <c r="S64" s="816"/>
      <c r="T64" s="816"/>
      <c r="U64" s="816"/>
    </row>
    <row r="65" spans="1:21" s="540" customFormat="1" ht="13.8" x14ac:dyDescent="0.25">
      <c r="A65" s="578" t="s">
        <v>399</v>
      </c>
      <c r="B65" s="1309" t="s">
        <v>40</v>
      </c>
      <c r="C65" s="1297">
        <v>11</v>
      </c>
      <c r="D65" s="915"/>
      <c r="E65" s="1294">
        <f t="shared" ref="E65" si="18">SUM(C65:D65)</f>
        <v>11</v>
      </c>
      <c r="F65" s="816"/>
      <c r="G65" s="816"/>
      <c r="H65" s="816"/>
      <c r="I65" s="816"/>
      <c r="J65" s="816"/>
      <c r="K65" s="816"/>
      <c r="L65" s="816"/>
      <c r="M65" s="816"/>
      <c r="N65" s="816"/>
      <c r="O65" s="816"/>
      <c r="P65" s="816"/>
      <c r="Q65" s="816"/>
      <c r="R65" s="816"/>
      <c r="S65" s="816"/>
      <c r="T65" s="816"/>
      <c r="U65" s="816"/>
    </row>
    <row r="66" spans="1:21" s="540" customFormat="1" ht="13.8" x14ac:dyDescent="0.25">
      <c r="A66" s="521" t="s">
        <v>203</v>
      </c>
      <c r="B66" s="1309" t="s">
        <v>40</v>
      </c>
      <c r="C66" s="1297">
        <v>44</v>
      </c>
      <c r="D66" s="915">
        <v>1</v>
      </c>
      <c r="E66" s="1294">
        <f t="shared" si="10"/>
        <v>45</v>
      </c>
      <c r="F66" s="816"/>
      <c r="G66" s="816"/>
      <c r="H66" s="816"/>
      <c r="I66" s="816"/>
      <c r="J66" s="816"/>
      <c r="K66" s="816"/>
      <c r="L66" s="816"/>
      <c r="M66" s="816"/>
      <c r="N66" s="816"/>
      <c r="O66" s="816"/>
      <c r="P66" s="816"/>
      <c r="Q66" s="816"/>
      <c r="R66" s="816"/>
      <c r="S66" s="816"/>
      <c r="T66" s="816"/>
      <c r="U66" s="816"/>
    </row>
    <row r="67" spans="1:21" s="540" customFormat="1" ht="13.8" x14ac:dyDescent="0.25">
      <c r="A67" s="409" t="s">
        <v>397</v>
      </c>
      <c r="B67" s="1126" t="s">
        <v>41</v>
      </c>
      <c r="C67" s="1297">
        <v>1</v>
      </c>
      <c r="D67" s="915"/>
      <c r="E67" s="1294">
        <f t="shared" ref="E67" si="19">SUM(C67:D67)</f>
        <v>1</v>
      </c>
      <c r="F67" s="816"/>
      <c r="G67" s="816"/>
      <c r="H67" s="816"/>
      <c r="I67" s="816"/>
      <c r="J67" s="816"/>
      <c r="K67" s="816"/>
      <c r="L67" s="816"/>
      <c r="M67" s="816"/>
      <c r="N67" s="816"/>
      <c r="O67" s="816"/>
      <c r="P67" s="816"/>
      <c r="Q67" s="816"/>
      <c r="R67" s="816"/>
      <c r="S67" s="816"/>
      <c r="T67" s="816"/>
      <c r="U67" s="816"/>
    </row>
    <row r="68" spans="1:21" s="373" customFormat="1" ht="13.8" x14ac:dyDescent="0.25">
      <c r="A68" s="521" t="s">
        <v>185</v>
      </c>
      <c r="B68" s="1309" t="s">
        <v>40</v>
      </c>
      <c r="C68" s="1297">
        <v>9</v>
      </c>
      <c r="D68" s="915"/>
      <c r="E68" s="1294">
        <f t="shared" ref="E68" si="20">SUM(C68:D68)</f>
        <v>9</v>
      </c>
    </row>
    <row r="69" spans="1:21" s="373" customFormat="1" ht="13.8" x14ac:dyDescent="0.25">
      <c r="A69" s="1041" t="s">
        <v>114</v>
      </c>
      <c r="B69" s="1042"/>
      <c r="C69" s="1310">
        <f>SUM(C49:C68)</f>
        <v>290</v>
      </c>
      <c r="D69" s="1310">
        <f>SUM(D49:D68)</f>
        <v>1</v>
      </c>
      <c r="E69" s="824">
        <f>SUM(E49:E68)</f>
        <v>291</v>
      </c>
    </row>
    <row r="70" spans="1:21" s="373" customFormat="1" ht="14.4" thickBot="1" x14ac:dyDescent="0.3">
      <c r="A70" s="1129" t="s">
        <v>56</v>
      </c>
      <c r="B70" s="1043"/>
      <c r="C70" s="1311">
        <f>SUM(C69)</f>
        <v>290</v>
      </c>
      <c r="D70" s="1311">
        <f>SUM(D69)</f>
        <v>1</v>
      </c>
      <c r="E70" s="1312">
        <f>SUM(E69)</f>
        <v>291</v>
      </c>
    </row>
    <row r="71" spans="1:21" s="373" customFormat="1" ht="13.8" x14ac:dyDescent="0.25">
      <c r="A71" s="621" t="s">
        <v>466</v>
      </c>
      <c r="B71" s="1313" t="s">
        <v>40</v>
      </c>
      <c r="C71" s="1314">
        <v>127</v>
      </c>
      <c r="D71" s="1315"/>
      <c r="E71" s="1316">
        <f>SUM(C71:D71)</f>
        <v>127</v>
      </c>
    </row>
    <row r="72" spans="1:21" s="373" customFormat="1" ht="13.8" x14ac:dyDescent="0.25">
      <c r="A72" s="480" t="s">
        <v>515</v>
      </c>
      <c r="B72" s="1317" t="s">
        <v>40</v>
      </c>
      <c r="C72" s="1318">
        <v>4</v>
      </c>
      <c r="D72" s="915"/>
      <c r="E72" s="1294">
        <f>SUM(C72:D72)</f>
        <v>4</v>
      </c>
    </row>
    <row r="73" spans="1:21" s="373" customFormat="1" ht="13.8" x14ac:dyDescent="0.25">
      <c r="A73" s="480" t="s">
        <v>516</v>
      </c>
      <c r="B73" s="1317" t="s">
        <v>40</v>
      </c>
      <c r="C73" s="1318">
        <v>5</v>
      </c>
      <c r="D73" s="915"/>
      <c r="E73" s="1294">
        <f>SUM(C73:D73)</f>
        <v>5</v>
      </c>
    </row>
    <row r="74" spans="1:21" s="373" customFormat="1" ht="13.8" x14ac:dyDescent="0.25">
      <c r="A74" s="480" t="s">
        <v>517</v>
      </c>
      <c r="B74" s="1317" t="s">
        <v>40</v>
      </c>
      <c r="C74" s="1318">
        <v>19</v>
      </c>
      <c r="D74" s="915"/>
      <c r="E74" s="1294">
        <f>SUM(C74:D74)</f>
        <v>19</v>
      </c>
    </row>
    <row r="75" spans="1:21" s="373" customFormat="1" ht="13.8" x14ac:dyDescent="0.25">
      <c r="A75" s="822" t="s">
        <v>52</v>
      </c>
      <c r="B75" s="1044"/>
      <c r="C75" s="823">
        <f>SUM(C71:C74)</f>
        <v>155</v>
      </c>
      <c r="D75" s="823">
        <f>D71</f>
        <v>0</v>
      </c>
      <c r="E75" s="1310">
        <f>SUM(E71:E74)</f>
        <v>155</v>
      </c>
      <c r="F75" s="1151"/>
    </row>
    <row r="76" spans="1:21" s="373" customFormat="1" ht="13.8" x14ac:dyDescent="0.25">
      <c r="A76" s="1178" t="s">
        <v>94</v>
      </c>
      <c r="B76" s="538" t="s">
        <v>40</v>
      </c>
      <c r="C76" s="1306">
        <v>117</v>
      </c>
      <c r="D76" s="808"/>
      <c r="E76" s="1294">
        <f t="shared" ref="E76:E83" si="21">SUM(C76:D76)</f>
        <v>117</v>
      </c>
    </row>
    <row r="77" spans="1:21" s="373" customFormat="1" ht="13.8" x14ac:dyDescent="0.25">
      <c r="A77" s="11" t="s">
        <v>153</v>
      </c>
      <c r="B77" s="538" t="s">
        <v>41</v>
      </c>
      <c r="C77" s="1306">
        <v>1</v>
      </c>
      <c r="D77" s="808"/>
      <c r="E77" s="1294">
        <f t="shared" ref="E77" si="22">SUM(C77:D77)</f>
        <v>1</v>
      </c>
    </row>
    <row r="78" spans="1:21" s="373" customFormat="1" ht="13.8" x14ac:dyDescent="0.25">
      <c r="A78" s="1178" t="s">
        <v>131</v>
      </c>
      <c r="B78" s="538" t="s">
        <v>41</v>
      </c>
      <c r="C78" s="1306">
        <v>29</v>
      </c>
      <c r="D78" s="808"/>
      <c r="E78" s="1294">
        <f t="shared" si="21"/>
        <v>29</v>
      </c>
    </row>
    <row r="79" spans="1:21" s="373" customFormat="1" ht="13.8" x14ac:dyDescent="0.25">
      <c r="A79" s="1178" t="s">
        <v>6</v>
      </c>
      <c r="B79" s="538" t="s">
        <v>40</v>
      </c>
      <c r="C79" s="1306">
        <v>8</v>
      </c>
      <c r="D79" s="808"/>
      <c r="E79" s="1294">
        <f t="shared" si="21"/>
        <v>8</v>
      </c>
      <c r="L79" s="527"/>
      <c r="M79" s="527"/>
      <c r="N79" s="527"/>
      <c r="O79" s="527"/>
      <c r="P79" s="527"/>
      <c r="Q79" s="527"/>
      <c r="R79" s="527"/>
      <c r="S79" s="527"/>
      <c r="T79" s="527"/>
      <c r="U79" s="527"/>
    </row>
    <row r="80" spans="1:21" s="373" customFormat="1" ht="13.8" x14ac:dyDescent="0.25">
      <c r="A80" s="480" t="s">
        <v>217</v>
      </c>
      <c r="B80" s="1081" t="s">
        <v>40</v>
      </c>
      <c r="C80" s="1306">
        <v>1</v>
      </c>
      <c r="D80" s="915"/>
      <c r="E80" s="1294">
        <f>SUM(C80:D80)</f>
        <v>1</v>
      </c>
      <c r="L80" s="527"/>
      <c r="M80" s="527"/>
      <c r="N80" s="527"/>
      <c r="O80" s="527"/>
      <c r="P80" s="527"/>
      <c r="Q80" s="527"/>
      <c r="R80" s="527"/>
      <c r="S80" s="527"/>
      <c r="T80" s="527"/>
      <c r="U80" s="527"/>
    </row>
    <row r="81" spans="1:21" s="373" customFormat="1" ht="13.8" x14ac:dyDescent="0.25">
      <c r="A81" s="480" t="s">
        <v>218</v>
      </c>
      <c r="B81" s="1081" t="s">
        <v>40</v>
      </c>
      <c r="C81" s="1306">
        <v>11</v>
      </c>
      <c r="D81" s="915"/>
      <c r="E81" s="1294">
        <f>SUM(C81:D81)</f>
        <v>11</v>
      </c>
      <c r="L81" s="527"/>
      <c r="M81" s="527"/>
      <c r="N81" s="527"/>
      <c r="O81" s="527"/>
      <c r="P81" s="527"/>
      <c r="Q81" s="527"/>
      <c r="R81" s="527"/>
      <c r="S81" s="527"/>
      <c r="T81" s="527"/>
      <c r="U81" s="527"/>
    </row>
    <row r="82" spans="1:21" s="373" customFormat="1" ht="13.8" x14ac:dyDescent="0.25">
      <c r="A82" s="1178" t="s">
        <v>25</v>
      </c>
      <c r="B82" s="1081" t="s">
        <v>40</v>
      </c>
      <c r="C82" s="1297">
        <v>54</v>
      </c>
      <c r="D82" s="915"/>
      <c r="E82" s="1294">
        <f t="shared" si="21"/>
        <v>54</v>
      </c>
    </row>
    <row r="83" spans="1:21" s="373" customFormat="1" ht="13.8" x14ac:dyDescent="0.25">
      <c r="A83" s="480" t="s">
        <v>221</v>
      </c>
      <c r="B83" s="538" t="s">
        <v>40</v>
      </c>
      <c r="C83" s="1306">
        <v>1</v>
      </c>
      <c r="D83" s="808"/>
      <c r="E83" s="1294">
        <f t="shared" si="21"/>
        <v>1</v>
      </c>
    </row>
    <row r="84" spans="1:21" s="373" customFormat="1" ht="13.8" x14ac:dyDescent="0.25">
      <c r="A84" s="1037" t="s">
        <v>69</v>
      </c>
      <c r="B84" s="1044"/>
      <c r="C84" s="823">
        <f>SUM(C76:C83)</f>
        <v>222</v>
      </c>
      <c r="D84" s="1298">
        <f>SUM(D76:D83)</f>
        <v>0</v>
      </c>
      <c r="E84" s="824">
        <f>SUM(E76:E83)</f>
        <v>222</v>
      </c>
    </row>
    <row r="85" spans="1:21" s="373" customFormat="1" ht="13.8" x14ac:dyDescent="0.25">
      <c r="A85" s="480" t="s">
        <v>107</v>
      </c>
      <c r="B85" s="1319" t="s">
        <v>40</v>
      </c>
      <c r="C85" s="1320">
        <v>28</v>
      </c>
      <c r="D85" s="815"/>
      <c r="E85" s="1294">
        <f t="shared" ref="E85:E93" si="23">SUM(C85:D85)</f>
        <v>28</v>
      </c>
    </row>
    <row r="86" spans="1:21" s="373" customFormat="1" ht="13.8" x14ac:dyDescent="0.25">
      <c r="A86" s="409" t="s">
        <v>400</v>
      </c>
      <c r="B86" s="538" t="s">
        <v>40</v>
      </c>
      <c r="C86" s="1306">
        <v>1</v>
      </c>
      <c r="D86" s="808"/>
      <c r="E86" s="1294">
        <f t="shared" si="23"/>
        <v>1</v>
      </c>
      <c r="L86" s="527"/>
      <c r="M86" s="527"/>
      <c r="N86" s="527"/>
      <c r="O86" s="527"/>
      <c r="P86" s="527"/>
      <c r="Q86" s="527"/>
      <c r="R86" s="527"/>
      <c r="S86" s="527"/>
      <c r="T86" s="527"/>
      <c r="U86" s="527"/>
    </row>
    <row r="87" spans="1:21" s="373" customFormat="1" ht="13.8" x14ac:dyDescent="0.25">
      <c r="A87" s="399" t="s">
        <v>401</v>
      </c>
      <c r="B87" s="1081" t="s">
        <v>40</v>
      </c>
      <c r="C87" s="1297">
        <v>2</v>
      </c>
      <c r="D87" s="915"/>
      <c r="E87" s="1294">
        <f t="shared" si="23"/>
        <v>2</v>
      </c>
      <c r="L87" s="527"/>
      <c r="M87" s="527"/>
      <c r="N87" s="527"/>
      <c r="O87" s="527"/>
      <c r="P87" s="527"/>
      <c r="Q87" s="527"/>
      <c r="R87" s="527"/>
      <c r="S87" s="527"/>
      <c r="T87" s="527"/>
      <c r="U87" s="527"/>
    </row>
    <row r="88" spans="1:21" s="373" customFormat="1" ht="13.8" x14ac:dyDescent="0.25">
      <c r="A88" s="480" t="s">
        <v>402</v>
      </c>
      <c r="B88" s="1081" t="s">
        <v>40</v>
      </c>
      <c r="C88" s="1297">
        <v>2</v>
      </c>
      <c r="D88" s="915"/>
      <c r="E88" s="1294">
        <f t="shared" si="23"/>
        <v>2</v>
      </c>
      <c r="L88" s="527"/>
      <c r="M88" s="527"/>
      <c r="N88" s="527"/>
      <c r="O88" s="527"/>
      <c r="P88" s="527"/>
      <c r="Q88" s="527"/>
      <c r="R88" s="527"/>
      <c r="S88" s="527"/>
      <c r="T88" s="527"/>
      <c r="U88" s="527"/>
    </row>
    <row r="89" spans="1:21" s="373" customFormat="1" ht="13.8" x14ac:dyDescent="0.25">
      <c r="A89" s="11" t="s">
        <v>352</v>
      </c>
      <c r="B89" s="1081" t="s">
        <v>41</v>
      </c>
      <c r="C89" s="1297">
        <v>1</v>
      </c>
      <c r="D89" s="808"/>
      <c r="E89" s="1294">
        <f t="shared" si="23"/>
        <v>1</v>
      </c>
    </row>
    <row r="90" spans="1:21" s="373" customFormat="1" ht="13.8" x14ac:dyDescent="0.25">
      <c r="A90" s="1178" t="s">
        <v>4</v>
      </c>
      <c r="B90" s="1319" t="s">
        <v>40</v>
      </c>
      <c r="C90" s="1320">
        <v>37</v>
      </c>
      <c r="D90" s="815"/>
      <c r="E90" s="1294">
        <f t="shared" si="23"/>
        <v>37</v>
      </c>
    </row>
    <row r="91" spans="1:21" s="373" customFormat="1" ht="13.8" x14ac:dyDescent="0.25">
      <c r="A91" s="1408" t="s">
        <v>526</v>
      </c>
      <c r="B91" s="1319" t="s">
        <v>40</v>
      </c>
      <c r="C91" s="1320">
        <v>3</v>
      </c>
      <c r="D91" s="815"/>
      <c r="E91" s="1294">
        <f t="shared" ref="E91" si="24">SUM(C91:D91)</f>
        <v>3</v>
      </c>
    </row>
    <row r="92" spans="1:21" s="373" customFormat="1" ht="13.8" x14ac:dyDescent="0.25">
      <c r="A92" s="1178" t="s">
        <v>219</v>
      </c>
      <c r="B92" s="1319" t="s">
        <v>40</v>
      </c>
      <c r="C92" s="1320">
        <v>11</v>
      </c>
      <c r="D92" s="815"/>
      <c r="E92" s="1294">
        <f t="shared" si="23"/>
        <v>11</v>
      </c>
    </row>
    <row r="93" spans="1:21" s="373" customFormat="1" ht="13.8" x14ac:dyDescent="0.25">
      <c r="A93" s="1178" t="s">
        <v>171</v>
      </c>
      <c r="B93" s="1319" t="s">
        <v>40</v>
      </c>
      <c r="C93" s="1320">
        <v>16</v>
      </c>
      <c r="D93" s="815"/>
      <c r="E93" s="1294">
        <f t="shared" si="23"/>
        <v>16</v>
      </c>
    </row>
    <row r="94" spans="1:21" s="373" customFormat="1" ht="13.8" x14ac:dyDescent="0.25">
      <c r="A94" s="1037" t="s">
        <v>54</v>
      </c>
      <c r="B94" s="1044"/>
      <c r="C94" s="823">
        <f>SUM(C85:C93)</f>
        <v>101</v>
      </c>
      <c r="D94" s="823">
        <f>SUM(D85:D93)</f>
        <v>0</v>
      </c>
      <c r="E94" s="824">
        <f>SUM(E85:E93)</f>
        <v>101</v>
      </c>
    </row>
    <row r="95" spans="1:21" s="373" customFormat="1" ht="13.8" x14ac:dyDescent="0.25">
      <c r="A95" s="480" t="s">
        <v>149</v>
      </c>
      <c r="B95" s="1126" t="s">
        <v>40</v>
      </c>
      <c r="C95" s="1297">
        <v>53</v>
      </c>
      <c r="D95" s="808"/>
      <c r="E95" s="1294">
        <f t="shared" ref="E95:E99" si="25">SUM(C95:D95)</f>
        <v>53</v>
      </c>
    </row>
    <row r="96" spans="1:21" s="373" customFormat="1" ht="13.8" x14ac:dyDescent="0.25">
      <c r="A96" s="480" t="s">
        <v>142</v>
      </c>
      <c r="B96" s="1126" t="s">
        <v>40</v>
      </c>
      <c r="C96" s="1297">
        <v>34</v>
      </c>
      <c r="D96" s="808"/>
      <c r="E96" s="1294">
        <f t="shared" si="25"/>
        <v>34</v>
      </c>
    </row>
    <row r="97" spans="1:5" s="373" customFormat="1" ht="13.8" x14ac:dyDescent="0.25">
      <c r="A97" s="11" t="s">
        <v>196</v>
      </c>
      <c r="B97" s="1126" t="s">
        <v>41</v>
      </c>
      <c r="C97" s="1297">
        <v>2</v>
      </c>
      <c r="D97" s="808"/>
      <c r="E97" s="1294">
        <f t="shared" si="25"/>
        <v>2</v>
      </c>
    </row>
    <row r="98" spans="1:5" s="373" customFormat="1" ht="13.8" x14ac:dyDescent="0.25">
      <c r="A98" s="11" t="s">
        <v>348</v>
      </c>
      <c r="B98" s="1126" t="s">
        <v>41</v>
      </c>
      <c r="C98" s="1297">
        <v>2</v>
      </c>
      <c r="D98" s="808"/>
      <c r="E98" s="1294">
        <f t="shared" ref="E98" si="26">SUM(C98:D98)</f>
        <v>2</v>
      </c>
    </row>
    <row r="99" spans="1:5" s="373" customFormat="1" ht="13.8" x14ac:dyDescent="0.25">
      <c r="A99" s="11" t="s">
        <v>349</v>
      </c>
      <c r="B99" s="1126" t="s">
        <v>41</v>
      </c>
      <c r="C99" s="1297">
        <v>1</v>
      </c>
      <c r="D99" s="808"/>
      <c r="E99" s="1294">
        <f t="shared" si="25"/>
        <v>1</v>
      </c>
    </row>
    <row r="100" spans="1:5" s="373" customFormat="1" ht="13.8" x14ac:dyDescent="0.25">
      <c r="A100" s="1045" t="s">
        <v>356</v>
      </c>
      <c r="B100" s="1046"/>
      <c r="C100" s="825">
        <f>SUM(C95:C99)</f>
        <v>92</v>
      </c>
      <c r="D100" s="825">
        <f>SUM(D95:D96)</f>
        <v>0</v>
      </c>
      <c r="E100" s="824">
        <f>SUM(E95:E99)</f>
        <v>92</v>
      </c>
    </row>
    <row r="101" spans="1:5" s="300" customFormat="1" ht="14.4" thickBot="1" x14ac:dyDescent="0.3">
      <c r="A101" s="853" t="s">
        <v>55</v>
      </c>
      <c r="B101" s="1047"/>
      <c r="C101" s="1321">
        <f>SUM(C94,C84,C75,C100)</f>
        <v>570</v>
      </c>
      <c r="D101" s="1322">
        <f>SUM(D75,D84,D94,D100)</f>
        <v>0</v>
      </c>
      <c r="E101" s="1036">
        <f>SUM(E75,E84,E94,E100)</f>
        <v>570</v>
      </c>
    </row>
    <row r="102" spans="1:5" s="819" customFormat="1" ht="14.4" thickBot="1" x14ac:dyDescent="0.3">
      <c r="A102" s="541" t="s">
        <v>8</v>
      </c>
      <c r="B102" s="1048"/>
      <c r="C102" s="1323">
        <f>SUM(C48,C27,C70,C101)</f>
        <v>1324</v>
      </c>
      <c r="D102" s="1324">
        <f>SUM(D48,D27,D70,D101)</f>
        <v>1</v>
      </c>
      <c r="E102" s="1325">
        <f>SUM(E48,E27,E70,E101)</f>
        <v>1325</v>
      </c>
    </row>
    <row r="103" spans="1:5" s="819" customFormat="1" ht="13.8" x14ac:dyDescent="0.25">
      <c r="A103" s="373"/>
      <c r="B103" s="373"/>
      <c r="C103" s="523"/>
      <c r="D103" s="528"/>
      <c r="E103" s="542"/>
    </row>
    <row r="104" spans="1:5" s="373" customFormat="1" ht="13.8" x14ac:dyDescent="0.25">
      <c r="A104" s="1049" t="s">
        <v>162</v>
      </c>
      <c r="B104" s="1049"/>
      <c r="C104" s="1050"/>
      <c r="D104" s="1050"/>
      <c r="E104" s="1050"/>
    </row>
    <row r="105" spans="1:5" s="373" customFormat="1" ht="13.8" x14ac:dyDescent="0.25">
      <c r="A105" s="1049"/>
      <c r="B105" s="1049"/>
      <c r="C105" s="1050"/>
      <c r="D105" s="1050"/>
      <c r="E105" s="1050"/>
    </row>
    <row r="106" spans="1:5" s="373" customFormat="1" ht="13.8" x14ac:dyDescent="0.25">
      <c r="A106" s="300" t="s">
        <v>37</v>
      </c>
      <c r="B106" s="300"/>
      <c r="C106" s="1051"/>
      <c r="D106" s="1051"/>
      <c r="E106" s="1051"/>
    </row>
    <row r="107" spans="1:5" s="373" customFormat="1" x14ac:dyDescent="0.25">
      <c r="A107" s="299"/>
      <c r="B107" s="299"/>
      <c r="C107" s="537"/>
      <c r="D107" s="537"/>
      <c r="E107" s="537"/>
    </row>
    <row r="108" spans="1:5" s="373" customFormat="1" ht="15.6" x14ac:dyDescent="0.3">
      <c r="A108" s="543"/>
      <c r="B108" s="299"/>
      <c r="C108" s="537"/>
      <c r="D108" s="537"/>
      <c r="E108" s="537"/>
    </row>
    <row r="109" spans="1:5" s="1052" customFormat="1" ht="15.6" hidden="1" x14ac:dyDescent="0.3">
      <c r="A109" s="543"/>
      <c r="B109" s="299"/>
      <c r="C109" s="537"/>
      <c r="D109" s="537"/>
      <c r="E109" s="537"/>
    </row>
    <row r="110" spans="1:5" s="347" customFormat="1" x14ac:dyDescent="0.25">
      <c r="A110" s="299"/>
      <c r="B110" s="299"/>
      <c r="C110" s="537"/>
      <c r="D110" s="537"/>
      <c r="E110" s="537"/>
    </row>
    <row r="111" spans="1:5" s="347" customFormat="1" x14ac:dyDescent="0.25">
      <c r="A111" s="299"/>
      <c r="B111" s="299"/>
      <c r="C111" s="537"/>
      <c r="D111" s="537"/>
      <c r="E111" s="537"/>
    </row>
    <row r="112" spans="1:5" s="347" customFormat="1" x14ac:dyDescent="0.25">
      <c r="A112" s="299"/>
      <c r="B112" s="299"/>
      <c r="C112" s="537"/>
      <c r="D112" s="537"/>
      <c r="E112" s="537"/>
    </row>
    <row r="113" spans="1:5" s="347" customFormat="1" x14ac:dyDescent="0.25">
      <c r="A113" s="299"/>
      <c r="B113" s="299"/>
      <c r="C113" s="537"/>
      <c r="D113" s="537"/>
      <c r="E113" s="537"/>
    </row>
    <row r="114" spans="1:5" s="347" customFormat="1" x14ac:dyDescent="0.25">
      <c r="A114" s="299"/>
      <c r="B114" s="299"/>
      <c r="C114" s="537"/>
      <c r="D114" s="537"/>
      <c r="E114" s="537"/>
    </row>
    <row r="115" spans="1:5" ht="24.75" customHeight="1" x14ac:dyDescent="0.25"/>
  </sheetData>
  <mergeCells count="5">
    <mergeCell ref="A8:A9"/>
    <mergeCell ref="B8:B9"/>
    <mergeCell ref="C8:C9"/>
    <mergeCell ref="D8:D9"/>
    <mergeCell ref="E8:E9"/>
  </mergeCells>
  <pageMargins left="0.78740157499999996" right="0.78740157499999996" top="0.984251969" bottom="0.984251969" header="0.4921259845" footer="0.4921259845"/>
  <pageSetup paperSize="9" scale="48" orientation="portrait" horizontalDpi="4294967295" verticalDpi="4294967295" r:id="rId1"/>
  <headerFooter alignWithMargins="0">
    <oddHeader>&amp;LFachhochschule Südwestfalen
- Der Kanzler -&amp;RIserlohn, 01.12.2023
SG 2.1</oddHead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1"/>
  <sheetViews>
    <sheetView view="pageBreakPreview" topLeftCell="A35" zoomScale="60" zoomScaleNormal="100" workbookViewId="0">
      <selection activeCell="G58" sqref="G58"/>
    </sheetView>
  </sheetViews>
  <sheetFormatPr baseColWidth="10" defaultColWidth="11.44140625" defaultRowHeight="15" x14ac:dyDescent="0.25"/>
  <cols>
    <col min="1" max="1" width="73.5546875" style="1" customWidth="1"/>
    <col min="2" max="2" width="7.44140625" style="1" customWidth="1"/>
    <col min="3" max="3" width="16.44140625" style="65" customWidth="1"/>
    <col min="4" max="4" width="21.5546875" style="65" customWidth="1"/>
    <col min="5" max="5" width="15.6640625" style="624" customWidth="1"/>
    <col min="6" max="6" width="6.109375" style="145" customWidth="1"/>
    <col min="7" max="7" width="11.5546875" customWidth="1"/>
    <col min="8" max="16384" width="11.44140625" style="1"/>
  </cols>
  <sheetData>
    <row r="1" spans="1:6" s="3" customFormat="1" ht="17.399999999999999" x14ac:dyDescent="0.3">
      <c r="A1" s="24" t="s">
        <v>511</v>
      </c>
      <c r="B1" s="565"/>
      <c r="C1" s="160"/>
      <c r="D1" s="160"/>
      <c r="E1" s="622"/>
      <c r="F1" s="161"/>
    </row>
    <row r="2" spans="1:6" s="3" customFormat="1" ht="17.399999999999999" x14ac:dyDescent="0.3">
      <c r="A2" s="8" t="s">
        <v>496</v>
      </c>
      <c r="B2" s="565"/>
      <c r="C2" s="160"/>
      <c r="D2" s="160"/>
      <c r="E2" s="622"/>
      <c r="F2" s="161"/>
    </row>
    <row r="3" spans="1:6" s="3" customFormat="1" ht="15" customHeight="1" thickBot="1" x14ac:dyDescent="0.3">
      <c r="A3" s="23"/>
      <c r="B3" s="8"/>
      <c r="C3" s="66"/>
      <c r="D3" s="66"/>
      <c r="E3" s="623"/>
      <c r="F3" s="7"/>
    </row>
    <row r="4" spans="1:6" s="3" customFormat="1" ht="15.6" hidden="1" thickBot="1" x14ac:dyDescent="0.3">
      <c r="A4" s="1"/>
      <c r="B4" s="1"/>
      <c r="C4" s="65"/>
      <c r="D4" s="65"/>
      <c r="E4" s="624"/>
      <c r="F4" s="145"/>
    </row>
    <row r="5" spans="1:6" s="3" customFormat="1" ht="13.8" x14ac:dyDescent="0.25">
      <c r="A5" s="1887" t="s">
        <v>2</v>
      </c>
      <c r="B5" s="1889" t="s">
        <v>138</v>
      </c>
      <c r="C5" s="1881" t="s">
        <v>240</v>
      </c>
      <c r="D5" s="1881" t="s">
        <v>241</v>
      </c>
      <c r="E5" s="1883" t="s">
        <v>242</v>
      </c>
      <c r="F5" s="1885" t="s">
        <v>139</v>
      </c>
    </row>
    <row r="6" spans="1:6" s="3" customFormat="1" ht="76.5" customHeight="1" thickBot="1" x14ac:dyDescent="0.3">
      <c r="A6" s="1888"/>
      <c r="B6" s="1890"/>
      <c r="C6" s="1882"/>
      <c r="D6" s="1882"/>
      <c r="E6" s="1884"/>
      <c r="F6" s="1886"/>
    </row>
    <row r="7" spans="1:6" s="3" customFormat="1" ht="13.8" x14ac:dyDescent="0.25">
      <c r="A7" s="12" t="s">
        <v>387</v>
      </c>
      <c r="B7" s="566" t="s">
        <v>40</v>
      </c>
      <c r="C7" s="162">
        <v>132</v>
      </c>
      <c r="D7" s="164">
        <v>134</v>
      </c>
      <c r="E7" s="183">
        <v>132</v>
      </c>
      <c r="F7" s="194">
        <v>6</v>
      </c>
    </row>
    <row r="8" spans="1:6" s="3" customFormat="1" ht="13.8" x14ac:dyDescent="0.25">
      <c r="A8" s="12" t="s">
        <v>42</v>
      </c>
      <c r="B8" s="566" t="s">
        <v>40</v>
      </c>
      <c r="C8" s="162">
        <v>103</v>
      </c>
      <c r="D8" s="164">
        <v>105</v>
      </c>
      <c r="E8" s="183">
        <v>10</v>
      </c>
      <c r="F8" s="194">
        <v>6</v>
      </c>
    </row>
    <row r="9" spans="1:6" s="3" customFormat="1" ht="13.8" x14ac:dyDescent="0.25">
      <c r="A9" s="12" t="s">
        <v>151</v>
      </c>
      <c r="B9" s="566" t="s">
        <v>40</v>
      </c>
      <c r="C9" s="162">
        <v>220</v>
      </c>
      <c r="D9" s="164">
        <v>221</v>
      </c>
      <c r="E9" s="183">
        <v>110</v>
      </c>
      <c r="F9" s="194">
        <v>6</v>
      </c>
    </row>
    <row r="10" spans="1:6" s="3" customFormat="1" ht="13.8" x14ac:dyDescent="0.25">
      <c r="A10" s="12" t="s">
        <v>216</v>
      </c>
      <c r="B10" s="566" t="s">
        <v>40</v>
      </c>
      <c r="C10" s="162">
        <v>23</v>
      </c>
      <c r="D10" s="164">
        <v>23</v>
      </c>
      <c r="E10" s="183">
        <v>9</v>
      </c>
      <c r="F10" s="194">
        <v>6</v>
      </c>
    </row>
    <row r="11" spans="1:6" s="3" customFormat="1" ht="13.8" x14ac:dyDescent="0.25">
      <c r="A11" s="12" t="s">
        <v>170</v>
      </c>
      <c r="B11" s="566" t="s">
        <v>40</v>
      </c>
      <c r="C11" s="162">
        <v>9</v>
      </c>
      <c r="D11" s="164">
        <v>9</v>
      </c>
      <c r="E11" s="183">
        <v>0</v>
      </c>
      <c r="F11" s="194">
        <v>6</v>
      </c>
    </row>
    <row r="12" spans="1:6" s="3" customFormat="1" ht="13.8" x14ac:dyDescent="0.25">
      <c r="A12" s="12" t="s">
        <v>160</v>
      </c>
      <c r="B12" s="566" t="s">
        <v>40</v>
      </c>
      <c r="C12" s="162">
        <v>211</v>
      </c>
      <c r="D12" s="164">
        <v>213</v>
      </c>
      <c r="E12" s="183">
        <v>173</v>
      </c>
      <c r="F12" s="194">
        <v>9</v>
      </c>
    </row>
    <row r="13" spans="1:6" s="3" customFormat="1" ht="13.8" x14ac:dyDescent="0.25">
      <c r="A13" s="12" t="s">
        <v>191</v>
      </c>
      <c r="B13" s="566" t="s">
        <v>41</v>
      </c>
      <c r="C13" s="162">
        <v>20</v>
      </c>
      <c r="D13" s="164">
        <v>20</v>
      </c>
      <c r="E13" s="183">
        <v>16</v>
      </c>
      <c r="F13" s="194">
        <v>5</v>
      </c>
    </row>
    <row r="14" spans="1:6" s="3" customFormat="1" ht="13.8" x14ac:dyDescent="0.25">
      <c r="A14" s="12" t="s">
        <v>192</v>
      </c>
      <c r="B14" s="566" t="s">
        <v>41</v>
      </c>
      <c r="C14" s="162">
        <v>88</v>
      </c>
      <c r="D14" s="164">
        <v>89</v>
      </c>
      <c r="E14" s="183">
        <v>65</v>
      </c>
      <c r="F14" s="194">
        <v>6</v>
      </c>
    </row>
    <row r="15" spans="1:6" s="3" customFormat="1" ht="13.8" x14ac:dyDescent="0.25">
      <c r="A15" s="12" t="s">
        <v>359</v>
      </c>
      <c r="B15" s="566" t="s">
        <v>41</v>
      </c>
      <c r="C15" s="162">
        <v>227</v>
      </c>
      <c r="D15" s="164">
        <v>233</v>
      </c>
      <c r="E15" s="183">
        <v>227</v>
      </c>
      <c r="F15" s="194">
        <v>6</v>
      </c>
    </row>
    <row r="16" spans="1:6" s="3" customFormat="1" ht="13.8" x14ac:dyDescent="0.25">
      <c r="A16" s="12" t="s">
        <v>174</v>
      </c>
      <c r="B16" s="566" t="s">
        <v>41</v>
      </c>
      <c r="C16" s="162">
        <v>119</v>
      </c>
      <c r="D16" s="164">
        <v>123</v>
      </c>
      <c r="E16" s="183">
        <v>89</v>
      </c>
      <c r="F16" s="194">
        <v>5</v>
      </c>
    </row>
    <row r="17" spans="1:6" s="3" customFormat="1" ht="13.8" x14ac:dyDescent="0.25">
      <c r="A17" s="12" t="s">
        <v>152</v>
      </c>
      <c r="B17" s="566" t="s">
        <v>41</v>
      </c>
      <c r="C17" s="162">
        <v>3</v>
      </c>
      <c r="D17" s="164">
        <v>3</v>
      </c>
      <c r="E17" s="183">
        <v>0</v>
      </c>
      <c r="F17" s="194">
        <v>4</v>
      </c>
    </row>
    <row r="18" spans="1:6" s="3" customFormat="1" ht="13.8" x14ac:dyDescent="0.25">
      <c r="A18" s="18" t="s">
        <v>112</v>
      </c>
      <c r="B18" s="43"/>
      <c r="C18" s="165">
        <f>SUM(C7:C17)</f>
        <v>1155</v>
      </c>
      <c r="D18" s="166">
        <f>SUM(D7:D17)</f>
        <v>1173</v>
      </c>
      <c r="E18" s="166">
        <f>SUM(E7:E17)</f>
        <v>831</v>
      </c>
      <c r="F18" s="169"/>
    </row>
    <row r="19" spans="1:6" s="3" customFormat="1" ht="13.8" x14ac:dyDescent="0.25">
      <c r="A19" s="16" t="s">
        <v>38</v>
      </c>
      <c r="B19" s="44" t="s">
        <v>40</v>
      </c>
      <c r="C19" s="163">
        <v>111</v>
      </c>
      <c r="D19" s="164">
        <v>111</v>
      </c>
      <c r="E19" s="183">
        <v>58</v>
      </c>
      <c r="F19" s="194">
        <v>6</v>
      </c>
    </row>
    <row r="20" spans="1:6" s="3" customFormat="1" ht="13.8" x14ac:dyDescent="0.25">
      <c r="A20" s="13" t="s">
        <v>514</v>
      </c>
      <c r="B20" s="45" t="s">
        <v>40</v>
      </c>
      <c r="C20" s="164">
        <v>1</v>
      </c>
      <c r="D20" s="164">
        <v>1</v>
      </c>
      <c r="E20" s="183">
        <v>1</v>
      </c>
      <c r="F20" s="194">
        <v>6</v>
      </c>
    </row>
    <row r="21" spans="1:6" s="3" customFormat="1" ht="13.8" x14ac:dyDescent="0.25">
      <c r="A21" s="13" t="s">
        <v>92</v>
      </c>
      <c r="B21" s="45" t="s">
        <v>40</v>
      </c>
      <c r="C21" s="164">
        <v>31</v>
      </c>
      <c r="D21" s="164">
        <v>31</v>
      </c>
      <c r="E21" s="183">
        <v>13</v>
      </c>
      <c r="F21" s="194">
        <v>6</v>
      </c>
    </row>
    <row r="22" spans="1:6" s="3" customFormat="1" ht="13.8" x14ac:dyDescent="0.25">
      <c r="A22" s="13" t="s">
        <v>201</v>
      </c>
      <c r="B22" s="45" t="s">
        <v>41</v>
      </c>
      <c r="C22" s="164">
        <v>17</v>
      </c>
      <c r="D22" s="164">
        <v>18</v>
      </c>
      <c r="E22" s="183">
        <v>9</v>
      </c>
      <c r="F22" s="194">
        <v>3</v>
      </c>
    </row>
    <row r="23" spans="1:6" s="3" customFormat="1" ht="13.8" x14ac:dyDescent="0.25">
      <c r="A23" s="13" t="s">
        <v>202</v>
      </c>
      <c r="B23" s="45" t="s">
        <v>41</v>
      </c>
      <c r="C23" s="164">
        <v>21</v>
      </c>
      <c r="D23" s="164">
        <v>21</v>
      </c>
      <c r="E23" s="183">
        <v>10</v>
      </c>
      <c r="F23" s="194">
        <v>4</v>
      </c>
    </row>
    <row r="24" spans="1:6" s="3" customFormat="1" ht="13.8" x14ac:dyDescent="0.25">
      <c r="A24" s="13" t="s">
        <v>124</v>
      </c>
      <c r="B24" s="45" t="s">
        <v>40</v>
      </c>
      <c r="C24" s="164">
        <v>20</v>
      </c>
      <c r="D24" s="164">
        <v>20</v>
      </c>
      <c r="E24" s="183">
        <v>6</v>
      </c>
      <c r="F24" s="194">
        <v>6</v>
      </c>
    </row>
    <row r="25" spans="1:6" s="3" customFormat="1" ht="13.8" x14ac:dyDescent="0.25">
      <c r="A25" s="13" t="s">
        <v>4</v>
      </c>
      <c r="B25" s="45" t="s">
        <v>40</v>
      </c>
      <c r="C25" s="164">
        <v>10</v>
      </c>
      <c r="D25" s="164">
        <v>13</v>
      </c>
      <c r="E25" s="183">
        <v>10</v>
      </c>
      <c r="F25" s="194">
        <v>7</v>
      </c>
    </row>
    <row r="26" spans="1:6" s="3" customFormat="1" ht="13.8" x14ac:dyDescent="0.25">
      <c r="A26" s="13" t="s">
        <v>24</v>
      </c>
      <c r="B26" s="45" t="s">
        <v>40</v>
      </c>
      <c r="C26" s="164">
        <v>53</v>
      </c>
      <c r="D26" s="164">
        <v>54</v>
      </c>
      <c r="E26" s="183">
        <v>16</v>
      </c>
      <c r="F26" s="194">
        <v>6</v>
      </c>
    </row>
    <row r="27" spans="1:6" s="3" customFormat="1" ht="13.8" x14ac:dyDescent="0.25">
      <c r="A27" s="13" t="s">
        <v>95</v>
      </c>
      <c r="B27" s="45" t="s">
        <v>40</v>
      </c>
      <c r="C27" s="164">
        <v>64</v>
      </c>
      <c r="D27" s="164">
        <v>66</v>
      </c>
      <c r="E27" s="183">
        <v>23</v>
      </c>
      <c r="F27" s="194">
        <v>6</v>
      </c>
    </row>
    <row r="28" spans="1:6" s="3" customFormat="1" ht="13.8" x14ac:dyDescent="0.25">
      <c r="A28" s="20" t="s">
        <v>405</v>
      </c>
      <c r="B28" s="42" t="s">
        <v>41</v>
      </c>
      <c r="C28" s="164">
        <v>1</v>
      </c>
      <c r="D28" s="164">
        <v>1</v>
      </c>
      <c r="E28" s="183">
        <v>1</v>
      </c>
      <c r="F28" s="1149" t="s">
        <v>407</v>
      </c>
    </row>
    <row r="29" spans="1:6" s="3" customFormat="1" ht="13.8" x14ac:dyDescent="0.25">
      <c r="A29" s="13" t="s">
        <v>133</v>
      </c>
      <c r="B29" s="45" t="s">
        <v>40</v>
      </c>
      <c r="C29" s="164">
        <v>48</v>
      </c>
      <c r="D29" s="164">
        <v>48</v>
      </c>
      <c r="E29" s="183">
        <v>31</v>
      </c>
      <c r="F29" s="194">
        <v>9</v>
      </c>
    </row>
    <row r="30" spans="1:6" s="3" customFormat="1" ht="13.8" x14ac:dyDescent="0.25">
      <c r="A30" s="13" t="s">
        <v>26</v>
      </c>
      <c r="B30" s="45" t="s">
        <v>40</v>
      </c>
      <c r="C30" s="164">
        <v>194</v>
      </c>
      <c r="D30" s="164">
        <v>197</v>
      </c>
      <c r="E30" s="183">
        <v>143</v>
      </c>
      <c r="F30" s="194">
        <v>9</v>
      </c>
    </row>
    <row r="31" spans="1:6" s="3" customFormat="1" ht="13.8" x14ac:dyDescent="0.25">
      <c r="A31" s="13" t="s">
        <v>26</v>
      </c>
      <c r="B31" s="45" t="s">
        <v>41</v>
      </c>
      <c r="C31" s="164">
        <v>152</v>
      </c>
      <c r="D31" s="164">
        <v>153</v>
      </c>
      <c r="E31" s="183">
        <v>75</v>
      </c>
      <c r="F31" s="194">
        <v>6</v>
      </c>
    </row>
    <row r="32" spans="1:6" s="3" customFormat="1" ht="13.8" x14ac:dyDescent="0.25">
      <c r="A32" s="17" t="s">
        <v>32</v>
      </c>
      <c r="B32" s="42" t="s">
        <v>40</v>
      </c>
      <c r="C32" s="167">
        <v>72</v>
      </c>
      <c r="D32" s="164">
        <v>72</v>
      </c>
      <c r="E32" s="183">
        <v>52</v>
      </c>
      <c r="F32" s="194">
        <v>9</v>
      </c>
    </row>
    <row r="33" spans="1:6" s="3" customFormat="1" ht="14.4" thickBot="1" x14ac:dyDescent="0.3">
      <c r="A33" s="208" t="s">
        <v>50</v>
      </c>
      <c r="B33" s="209"/>
      <c r="C33" s="176">
        <f>SUM(C19:C32)</f>
        <v>795</v>
      </c>
      <c r="D33" s="176">
        <f>SUM(D19:D32)</f>
        <v>806</v>
      </c>
      <c r="E33" s="176">
        <f>SUM(E19:E32)</f>
        <v>448</v>
      </c>
      <c r="F33" s="177"/>
    </row>
    <row r="34" spans="1:6" s="3" customFormat="1" ht="14.4" thickBot="1" x14ac:dyDescent="0.3">
      <c r="A34" s="28" t="s">
        <v>63</v>
      </c>
      <c r="B34" s="178"/>
      <c r="C34" s="179">
        <f>SUM(C18,C33)</f>
        <v>1950</v>
      </c>
      <c r="D34" s="180">
        <f>SUM(D18,D33)</f>
        <v>1979</v>
      </c>
      <c r="E34" s="180">
        <f>SUM(E18,E33)</f>
        <v>1279</v>
      </c>
      <c r="F34" s="74"/>
    </row>
    <row r="35" spans="1:6" s="3" customFormat="1" ht="13.8" x14ac:dyDescent="0.25">
      <c r="A35" s="49" t="s">
        <v>365</v>
      </c>
      <c r="B35" s="195"/>
      <c r="C35" s="195"/>
      <c r="D35" s="195"/>
      <c r="E35" s="195"/>
      <c r="F35" s="195"/>
    </row>
    <row r="36" spans="1:6" s="3" customFormat="1" ht="13.8" x14ac:dyDescent="0.25">
      <c r="A36" s="49"/>
      <c r="B36" s="195"/>
      <c r="C36" s="195"/>
      <c r="D36" s="195"/>
      <c r="E36" s="195"/>
      <c r="F36" s="195"/>
    </row>
    <row r="37" spans="1:6" s="3" customFormat="1" ht="15.6" x14ac:dyDescent="0.3">
      <c r="A37" s="24" t="s">
        <v>511</v>
      </c>
      <c r="B37" s="274"/>
      <c r="C37" s="274"/>
      <c r="D37" s="196"/>
      <c r="E37" s="196"/>
      <c r="F37" s="196"/>
    </row>
    <row r="38" spans="1:6" s="3" customFormat="1" ht="15.6" x14ac:dyDescent="0.25">
      <c r="A38" s="23" t="s">
        <v>512</v>
      </c>
      <c r="B38" s="52"/>
      <c r="C38" s="52"/>
      <c r="D38" s="196"/>
      <c r="E38" s="196"/>
      <c r="F38" s="196"/>
    </row>
    <row r="39" spans="1:6" s="3" customFormat="1" ht="15.6" thickBot="1" x14ac:dyDescent="0.3">
      <c r="A39" s="1"/>
      <c r="B39" s="1"/>
      <c r="C39" s="65"/>
      <c r="D39" s="624"/>
      <c r="E39" s="624"/>
      <c r="F39" s="197"/>
    </row>
    <row r="40" spans="1:6" s="3" customFormat="1" ht="13.8" x14ac:dyDescent="0.25">
      <c r="A40" s="1887" t="s">
        <v>2</v>
      </c>
      <c r="B40" s="1889" t="s">
        <v>138</v>
      </c>
      <c r="C40" s="1881" t="s">
        <v>240</v>
      </c>
      <c r="D40" s="1881" t="s">
        <v>241</v>
      </c>
      <c r="E40" s="1883" t="s">
        <v>242</v>
      </c>
      <c r="F40" s="1885" t="s">
        <v>139</v>
      </c>
    </row>
    <row r="41" spans="1:6" s="3" customFormat="1" ht="72" customHeight="1" thickBot="1" x14ac:dyDescent="0.3">
      <c r="A41" s="1888"/>
      <c r="B41" s="1890"/>
      <c r="C41" s="1882"/>
      <c r="D41" s="1882"/>
      <c r="E41" s="1884"/>
      <c r="F41" s="1886"/>
    </row>
    <row r="42" spans="1:6" s="3" customFormat="1" ht="13.8" x14ac:dyDescent="0.25">
      <c r="A42" s="34" t="s">
        <v>173</v>
      </c>
      <c r="B42" s="47" t="s">
        <v>40</v>
      </c>
      <c r="C42" s="171">
        <v>69</v>
      </c>
      <c r="D42" s="164">
        <v>71</v>
      </c>
      <c r="E42" s="183">
        <v>30</v>
      </c>
      <c r="F42" s="172">
        <v>7</v>
      </c>
    </row>
    <row r="43" spans="1:6" s="3" customFormat="1" ht="13.8" x14ac:dyDescent="0.25">
      <c r="A43" s="34" t="s">
        <v>388</v>
      </c>
      <c r="B43" s="47" t="s">
        <v>40</v>
      </c>
      <c r="C43" s="171">
        <v>40</v>
      </c>
      <c r="D43" s="164">
        <v>41</v>
      </c>
      <c r="E43" s="183">
        <v>40</v>
      </c>
      <c r="F43" s="172">
        <v>7</v>
      </c>
    </row>
    <row r="44" spans="1:6" s="3" customFormat="1" ht="13.8" x14ac:dyDescent="0.25">
      <c r="A44" s="34" t="s">
        <v>134</v>
      </c>
      <c r="B44" s="47" t="s">
        <v>40</v>
      </c>
      <c r="C44" s="171">
        <v>192</v>
      </c>
      <c r="D44" s="164">
        <v>194</v>
      </c>
      <c r="E44" s="183">
        <v>113</v>
      </c>
      <c r="F44" s="172">
        <v>7</v>
      </c>
    </row>
    <row r="45" spans="1:6" s="3" customFormat="1" ht="13.8" x14ac:dyDescent="0.25">
      <c r="A45" s="480" t="s">
        <v>198</v>
      </c>
      <c r="B45" s="538" t="s">
        <v>41</v>
      </c>
      <c r="C45" s="164">
        <v>20</v>
      </c>
      <c r="D45" s="164">
        <v>20</v>
      </c>
      <c r="E45" s="183">
        <v>13</v>
      </c>
      <c r="F45" s="194">
        <v>3</v>
      </c>
    </row>
    <row r="46" spans="1:6" s="3" customFormat="1" ht="13.8" x14ac:dyDescent="0.25">
      <c r="A46" s="13" t="s">
        <v>166</v>
      </c>
      <c r="B46" s="48" t="s">
        <v>40</v>
      </c>
      <c r="C46" s="164">
        <v>2</v>
      </c>
      <c r="D46" s="164">
        <v>2</v>
      </c>
      <c r="E46" s="183">
        <v>0</v>
      </c>
      <c r="F46" s="194">
        <v>7</v>
      </c>
    </row>
    <row r="47" spans="1:6" s="3" customFormat="1" ht="13.8" x14ac:dyDescent="0.25">
      <c r="A47" s="13" t="s">
        <v>389</v>
      </c>
      <c r="B47" s="48" t="s">
        <v>40</v>
      </c>
      <c r="C47" s="164">
        <v>16</v>
      </c>
      <c r="D47" s="164">
        <v>16</v>
      </c>
      <c r="E47" s="183">
        <v>16</v>
      </c>
      <c r="F47" s="194">
        <v>7</v>
      </c>
    </row>
    <row r="48" spans="1:6" s="3" customFormat="1" ht="13.8" x14ac:dyDescent="0.25">
      <c r="A48" s="13" t="s">
        <v>141</v>
      </c>
      <c r="B48" s="48" t="s">
        <v>40</v>
      </c>
      <c r="C48" s="164">
        <v>79</v>
      </c>
      <c r="D48" s="164">
        <v>79</v>
      </c>
      <c r="E48" s="183">
        <v>37</v>
      </c>
      <c r="F48" s="194">
        <v>7</v>
      </c>
    </row>
    <row r="49" spans="1:6" s="3" customFormat="1" ht="13.8" x14ac:dyDescent="0.25">
      <c r="A49" s="365" t="s">
        <v>390</v>
      </c>
      <c r="B49" s="42" t="s">
        <v>41</v>
      </c>
      <c r="C49" s="164">
        <v>7</v>
      </c>
      <c r="D49" s="164">
        <v>7</v>
      </c>
      <c r="E49" s="183">
        <v>7</v>
      </c>
      <c r="F49" s="194">
        <v>5</v>
      </c>
    </row>
    <row r="50" spans="1:6" s="3" customFormat="1" ht="13.8" x14ac:dyDescent="0.25">
      <c r="A50" s="365" t="s">
        <v>391</v>
      </c>
      <c r="B50" s="42" t="s">
        <v>41</v>
      </c>
      <c r="C50" s="164">
        <v>6</v>
      </c>
      <c r="D50" s="164">
        <v>6</v>
      </c>
      <c r="E50" s="183">
        <v>6</v>
      </c>
      <c r="F50" s="194">
        <v>6</v>
      </c>
    </row>
    <row r="51" spans="1:6" s="3" customFormat="1" ht="13.8" x14ac:dyDescent="0.25">
      <c r="A51" s="20" t="s">
        <v>31</v>
      </c>
      <c r="B51" s="42" t="s">
        <v>40</v>
      </c>
      <c r="C51" s="164">
        <v>225</v>
      </c>
      <c r="D51" s="164">
        <v>226</v>
      </c>
      <c r="E51" s="183">
        <v>153</v>
      </c>
      <c r="F51" s="194">
        <v>9</v>
      </c>
    </row>
    <row r="52" spans="1:6" s="3" customFormat="1" ht="13.8" x14ac:dyDescent="0.25">
      <c r="A52" s="20" t="s">
        <v>189</v>
      </c>
      <c r="B52" s="42" t="s">
        <v>41</v>
      </c>
      <c r="C52" s="164">
        <v>51</v>
      </c>
      <c r="D52" s="164">
        <v>53</v>
      </c>
      <c r="E52" s="183">
        <v>28</v>
      </c>
      <c r="F52" s="194">
        <v>5</v>
      </c>
    </row>
    <row r="53" spans="1:6" s="3" customFormat="1" ht="13.8" x14ac:dyDescent="0.25">
      <c r="A53" s="20" t="s">
        <v>190</v>
      </c>
      <c r="B53" s="42" t="s">
        <v>41</v>
      </c>
      <c r="C53" s="164">
        <v>40</v>
      </c>
      <c r="D53" s="164">
        <v>40</v>
      </c>
      <c r="E53" s="183">
        <v>19</v>
      </c>
      <c r="F53" s="194">
        <v>6</v>
      </c>
    </row>
    <row r="54" spans="1:6" s="3" customFormat="1" ht="13.8" x14ac:dyDescent="0.25">
      <c r="A54" s="20" t="s">
        <v>147</v>
      </c>
      <c r="B54" s="42" t="s">
        <v>41</v>
      </c>
      <c r="C54" s="164">
        <v>4</v>
      </c>
      <c r="D54" s="164">
        <v>4</v>
      </c>
      <c r="E54" s="183">
        <v>0</v>
      </c>
      <c r="F54" s="194">
        <v>5</v>
      </c>
    </row>
    <row r="55" spans="1:6" s="3" customFormat="1" ht="13.8" x14ac:dyDescent="0.25">
      <c r="A55" s="20" t="s">
        <v>148</v>
      </c>
      <c r="B55" s="42" t="s">
        <v>41</v>
      </c>
      <c r="C55" s="164">
        <v>3</v>
      </c>
      <c r="D55" s="164">
        <v>3</v>
      </c>
      <c r="E55" s="183">
        <v>0</v>
      </c>
      <c r="F55" s="194">
        <v>6</v>
      </c>
    </row>
    <row r="56" spans="1:6" s="3" customFormat="1" ht="13.8" x14ac:dyDescent="0.25">
      <c r="A56" s="20" t="s">
        <v>406</v>
      </c>
      <c r="B56" s="42" t="s">
        <v>41</v>
      </c>
      <c r="C56" s="164">
        <v>1</v>
      </c>
      <c r="D56" s="164">
        <v>1</v>
      </c>
      <c r="E56" s="183">
        <v>0</v>
      </c>
      <c r="F56" s="1149" t="s">
        <v>407</v>
      </c>
    </row>
    <row r="57" spans="1:6" s="3" customFormat="1" ht="13.8" x14ac:dyDescent="0.25">
      <c r="A57" s="21" t="s">
        <v>93</v>
      </c>
      <c r="B57" s="46"/>
      <c r="C57" s="166">
        <f>SUM(C42:C56)</f>
        <v>755</v>
      </c>
      <c r="D57" s="166">
        <f>SUM(D42:D56)</f>
        <v>763</v>
      </c>
      <c r="E57" s="166">
        <f>SUM(E42:E56)</f>
        <v>462</v>
      </c>
      <c r="F57" s="173"/>
    </row>
    <row r="58" spans="1:6" s="3" customFormat="1" ht="13.8" x14ac:dyDescent="0.25">
      <c r="A58" s="16" t="s">
        <v>357</v>
      </c>
      <c r="B58" s="44" t="s">
        <v>40</v>
      </c>
      <c r="C58" s="163">
        <v>71</v>
      </c>
      <c r="D58" s="164">
        <v>75</v>
      </c>
      <c r="E58" s="183">
        <v>71</v>
      </c>
      <c r="F58" s="194">
        <v>7</v>
      </c>
    </row>
    <row r="59" spans="1:6" s="3" customFormat="1" ht="13.8" x14ac:dyDescent="0.25">
      <c r="A59" s="16" t="s">
        <v>181</v>
      </c>
      <c r="B59" s="44" t="s">
        <v>40</v>
      </c>
      <c r="C59" s="163">
        <v>11</v>
      </c>
      <c r="D59" s="164">
        <v>11</v>
      </c>
      <c r="E59" s="183">
        <v>10</v>
      </c>
      <c r="F59" s="194">
        <v>7</v>
      </c>
    </row>
    <row r="60" spans="1:6" s="3" customFormat="1" ht="13.8" x14ac:dyDescent="0.25">
      <c r="A60" s="16" t="s">
        <v>182</v>
      </c>
      <c r="B60" s="44" t="s">
        <v>40</v>
      </c>
      <c r="C60" s="163">
        <v>16</v>
      </c>
      <c r="D60" s="164">
        <v>16</v>
      </c>
      <c r="E60" s="183">
        <v>14</v>
      </c>
      <c r="F60" s="194">
        <v>7</v>
      </c>
    </row>
    <row r="61" spans="1:6" s="67" customFormat="1" ht="13.8" x14ac:dyDescent="0.25">
      <c r="A61" s="13" t="s">
        <v>358</v>
      </c>
      <c r="B61" s="45" t="s">
        <v>40</v>
      </c>
      <c r="C61" s="164">
        <v>201</v>
      </c>
      <c r="D61" s="164">
        <v>217</v>
      </c>
      <c r="E61" s="183">
        <v>201</v>
      </c>
      <c r="F61" s="194">
        <v>7</v>
      </c>
    </row>
    <row r="62" spans="1:6" s="67" customFormat="1" ht="13.8" x14ac:dyDescent="0.25">
      <c r="A62" s="13" t="s">
        <v>122</v>
      </c>
      <c r="B62" s="45" t="s">
        <v>40</v>
      </c>
      <c r="C62" s="164">
        <v>163</v>
      </c>
      <c r="D62" s="164">
        <v>164</v>
      </c>
      <c r="E62" s="183">
        <v>87</v>
      </c>
      <c r="F62" s="194">
        <v>7</v>
      </c>
    </row>
    <row r="63" spans="1:6" s="3" customFormat="1" ht="13.8" x14ac:dyDescent="0.25">
      <c r="A63" s="12" t="s">
        <v>361</v>
      </c>
      <c r="B63" s="45" t="s">
        <v>41</v>
      </c>
      <c r="C63" s="164">
        <v>73</v>
      </c>
      <c r="D63" s="164">
        <v>74</v>
      </c>
      <c r="E63" s="183">
        <v>51</v>
      </c>
      <c r="F63" s="194">
        <v>3</v>
      </c>
    </row>
    <row r="64" spans="1:6" s="67" customFormat="1" ht="13.8" x14ac:dyDescent="0.25">
      <c r="A64" s="12" t="s">
        <v>123</v>
      </c>
      <c r="B64" s="45" t="s">
        <v>40</v>
      </c>
      <c r="C64" s="164">
        <v>261</v>
      </c>
      <c r="D64" s="164">
        <v>265</v>
      </c>
      <c r="E64" s="183">
        <v>112</v>
      </c>
      <c r="F64" s="194">
        <v>7</v>
      </c>
    </row>
    <row r="65" spans="1:8" s="3" customFormat="1" ht="13.8" x14ac:dyDescent="0.25">
      <c r="A65" s="12" t="s">
        <v>45</v>
      </c>
      <c r="B65" s="45" t="s">
        <v>41</v>
      </c>
      <c r="C65" s="164">
        <v>56</v>
      </c>
      <c r="D65" s="164">
        <v>56</v>
      </c>
      <c r="E65" s="183">
        <v>25</v>
      </c>
      <c r="F65" s="194">
        <v>3</v>
      </c>
    </row>
    <row r="66" spans="1:8" s="3" customFormat="1" ht="13.8" x14ac:dyDescent="0.25">
      <c r="A66" s="12" t="s">
        <v>188</v>
      </c>
      <c r="B66" s="45" t="s">
        <v>40</v>
      </c>
      <c r="C66" s="164">
        <v>47</v>
      </c>
      <c r="D66" s="164">
        <v>52</v>
      </c>
      <c r="E66" s="183">
        <v>31</v>
      </c>
      <c r="F66" s="194">
        <v>7</v>
      </c>
    </row>
    <row r="67" spans="1:8" s="3" customFormat="1" ht="13.8" x14ac:dyDescent="0.25">
      <c r="A67" s="12" t="s">
        <v>392</v>
      </c>
      <c r="B67" s="45" t="s">
        <v>40</v>
      </c>
      <c r="C67" s="164">
        <v>4</v>
      </c>
      <c r="D67" s="164">
        <v>4</v>
      </c>
      <c r="E67" s="183">
        <v>4</v>
      </c>
      <c r="F67" s="194">
        <v>9</v>
      </c>
    </row>
    <row r="68" spans="1:8" s="3" customFormat="1" ht="13.8" x14ac:dyDescent="0.25">
      <c r="A68" s="20" t="s">
        <v>121</v>
      </c>
      <c r="B68" s="42" t="s">
        <v>40</v>
      </c>
      <c r="C68" s="167">
        <v>90</v>
      </c>
      <c r="D68" s="164">
        <v>90</v>
      </c>
      <c r="E68" s="183">
        <v>59</v>
      </c>
      <c r="F68" s="194">
        <v>9</v>
      </c>
    </row>
    <row r="69" spans="1:8" s="3" customFormat="1" ht="13.8" x14ac:dyDescent="0.25">
      <c r="A69" s="20" t="s">
        <v>128</v>
      </c>
      <c r="B69" s="42" t="s">
        <v>40</v>
      </c>
      <c r="C69" s="167">
        <v>112</v>
      </c>
      <c r="D69" s="164">
        <v>122</v>
      </c>
      <c r="E69" s="183">
        <v>81</v>
      </c>
      <c r="F69" s="194">
        <v>9</v>
      </c>
    </row>
    <row r="70" spans="1:8" s="3" customFormat="1" ht="13.8" x14ac:dyDescent="0.25">
      <c r="A70" s="20" t="s">
        <v>106</v>
      </c>
      <c r="B70" s="42" t="s">
        <v>40</v>
      </c>
      <c r="C70" s="167">
        <v>290</v>
      </c>
      <c r="D70" s="164">
        <v>294</v>
      </c>
      <c r="E70" s="183">
        <v>169</v>
      </c>
      <c r="F70" s="194">
        <v>9</v>
      </c>
    </row>
    <row r="71" spans="1:8" s="10" customFormat="1" ht="27" customHeight="1" x14ac:dyDescent="0.25">
      <c r="A71" s="544" t="s">
        <v>210</v>
      </c>
      <c r="B71" s="545" t="s">
        <v>41</v>
      </c>
      <c r="C71" s="546">
        <v>0</v>
      </c>
      <c r="D71" s="183">
        <v>26</v>
      </c>
      <c r="E71" s="183">
        <v>0</v>
      </c>
      <c r="F71" s="194">
        <v>5</v>
      </c>
      <c r="G71" s="51"/>
      <c r="H71" s="51"/>
    </row>
    <row r="72" spans="1:8" s="10" customFormat="1" ht="15" customHeight="1" x14ac:dyDescent="0.25">
      <c r="A72" s="544" t="s">
        <v>127</v>
      </c>
      <c r="B72" s="545" t="s">
        <v>41</v>
      </c>
      <c r="C72" s="546">
        <v>0</v>
      </c>
      <c r="D72" s="183">
        <v>25</v>
      </c>
      <c r="E72" s="183">
        <v>0</v>
      </c>
      <c r="F72" s="194">
        <v>5</v>
      </c>
      <c r="G72" s="14"/>
      <c r="H72" s="40"/>
    </row>
    <row r="73" spans="1:8" s="10" customFormat="1" ht="15.75" customHeight="1" x14ac:dyDescent="0.25">
      <c r="A73" s="544" t="s">
        <v>183</v>
      </c>
      <c r="B73" s="545" t="s">
        <v>40</v>
      </c>
      <c r="C73" s="546">
        <v>39</v>
      </c>
      <c r="D73" s="183">
        <v>39</v>
      </c>
      <c r="E73" s="183">
        <v>30</v>
      </c>
      <c r="F73" s="194">
        <v>9</v>
      </c>
      <c r="G73" s="14"/>
      <c r="H73" s="40"/>
    </row>
    <row r="74" spans="1:8" s="10" customFormat="1" ht="15.75" customHeight="1" x14ac:dyDescent="0.25">
      <c r="A74" s="544" t="s">
        <v>145</v>
      </c>
      <c r="B74" s="545" t="s">
        <v>40</v>
      </c>
      <c r="C74" s="546">
        <v>4</v>
      </c>
      <c r="D74" s="183">
        <v>4</v>
      </c>
      <c r="E74" s="183">
        <v>0</v>
      </c>
      <c r="F74" s="194">
        <v>9</v>
      </c>
      <c r="G74" s="53"/>
      <c r="H74" s="53"/>
    </row>
    <row r="75" spans="1:8" s="3" customFormat="1" ht="15.75" customHeight="1" thickBot="1" x14ac:dyDescent="0.3">
      <c r="A75" s="174" t="s">
        <v>113</v>
      </c>
      <c r="B75" s="175"/>
      <c r="C75" s="176">
        <f>SUM(C58:C74)</f>
        <v>1438</v>
      </c>
      <c r="D75" s="176">
        <f>SUM(D58:D74)</f>
        <v>1534</v>
      </c>
      <c r="E75" s="176">
        <f>SUM(E58:E74)</f>
        <v>945</v>
      </c>
      <c r="F75" s="177"/>
    </row>
    <row r="76" spans="1:8" s="3" customFormat="1" ht="15.75" customHeight="1" thickBot="1" x14ac:dyDescent="0.3">
      <c r="A76" s="28" t="s">
        <v>64</v>
      </c>
      <c r="B76" s="178"/>
      <c r="C76" s="179">
        <f>SUM(C57,C75)</f>
        <v>2193</v>
      </c>
      <c r="D76" s="180">
        <f>SUM(D57,D75)</f>
        <v>2297</v>
      </c>
      <c r="E76" s="180">
        <f>SUM(E57,E75)</f>
        <v>1407</v>
      </c>
      <c r="F76" s="74"/>
    </row>
    <row r="77" spans="1:8" s="3" customFormat="1" ht="15" customHeight="1" x14ac:dyDescent="0.25">
      <c r="A77" s="15"/>
      <c r="B77" s="49"/>
      <c r="C77" s="49"/>
      <c r="D77" s="50"/>
      <c r="E77" s="50"/>
      <c r="F77" s="50"/>
    </row>
    <row r="78" spans="1:8" s="3" customFormat="1" ht="15" customHeight="1" x14ac:dyDescent="0.25">
      <c r="A78" s="49" t="s">
        <v>366</v>
      </c>
      <c r="B78" s="195"/>
      <c r="C78" s="195"/>
      <c r="D78" s="195"/>
      <c r="E78" s="195"/>
      <c r="F78" s="195"/>
    </row>
    <row r="79" spans="1:8" s="3" customFormat="1" ht="21" customHeight="1" x14ac:dyDescent="0.3">
      <c r="A79" s="24" t="s">
        <v>511</v>
      </c>
      <c r="B79" s="274"/>
      <c r="C79" s="274"/>
      <c r="D79" s="196"/>
      <c r="E79" s="196"/>
      <c r="F79" s="196"/>
    </row>
    <row r="80" spans="1:8" s="3" customFormat="1" ht="15" customHeight="1" x14ac:dyDescent="0.25">
      <c r="A80" s="212" t="s">
        <v>512</v>
      </c>
      <c r="B80" s="274"/>
      <c r="C80" s="274"/>
      <c r="D80" s="196"/>
      <c r="E80" s="196"/>
      <c r="F80" s="196"/>
    </row>
    <row r="81" spans="1:7" s="3" customFormat="1" ht="15" customHeight="1" thickBot="1" x14ac:dyDescent="0.3">
      <c r="A81" s="69"/>
      <c r="B81" s="69"/>
      <c r="C81" s="624"/>
      <c r="D81" s="624"/>
      <c r="E81" s="624"/>
      <c r="F81" s="197"/>
    </row>
    <row r="82" spans="1:7" s="3" customFormat="1" ht="15" customHeight="1" x14ac:dyDescent="0.25">
      <c r="A82" s="1887" t="s">
        <v>2</v>
      </c>
      <c r="B82" s="1889" t="s">
        <v>138</v>
      </c>
      <c r="C82" s="1881" t="s">
        <v>240</v>
      </c>
      <c r="D82" s="1881" t="s">
        <v>241</v>
      </c>
      <c r="E82" s="1883" t="s">
        <v>242</v>
      </c>
      <c r="F82" s="1885" t="s">
        <v>139</v>
      </c>
    </row>
    <row r="83" spans="1:7" s="3" customFormat="1" ht="81" customHeight="1" thickBot="1" x14ac:dyDescent="0.3">
      <c r="A83" s="1888"/>
      <c r="B83" s="1890"/>
      <c r="C83" s="1882"/>
      <c r="D83" s="1882"/>
      <c r="E83" s="1884"/>
      <c r="F83" s="1886"/>
    </row>
    <row r="84" spans="1:7" s="3" customFormat="1" ht="15" customHeight="1" x14ac:dyDescent="0.25">
      <c r="A84" s="1136" t="s">
        <v>393</v>
      </c>
      <c r="B84" s="1137" t="s">
        <v>40</v>
      </c>
      <c r="C84" s="1138">
        <v>28</v>
      </c>
      <c r="D84" s="1139">
        <v>28</v>
      </c>
      <c r="E84" s="1140">
        <v>28</v>
      </c>
      <c r="F84" s="1141">
        <v>6</v>
      </c>
    </row>
    <row r="85" spans="1:7" s="3" customFormat="1" ht="15" customHeight="1" x14ac:dyDescent="0.25">
      <c r="A85" s="22" t="s">
        <v>394</v>
      </c>
      <c r="B85" s="48" t="s">
        <v>40</v>
      </c>
      <c r="C85" s="162">
        <v>26</v>
      </c>
      <c r="D85" s="164">
        <v>26</v>
      </c>
      <c r="E85" s="183">
        <v>26</v>
      </c>
      <c r="F85" s="194">
        <v>9</v>
      </c>
    </row>
    <row r="86" spans="1:7" s="3" customFormat="1" ht="15" customHeight="1" x14ac:dyDescent="0.25">
      <c r="A86" s="22" t="s">
        <v>6</v>
      </c>
      <c r="B86" s="48" t="s">
        <v>40</v>
      </c>
      <c r="C86" s="162">
        <v>81</v>
      </c>
      <c r="D86" s="164">
        <v>81</v>
      </c>
      <c r="E86" s="183">
        <v>38</v>
      </c>
      <c r="F86" s="194">
        <v>6</v>
      </c>
    </row>
    <row r="87" spans="1:7" s="3" customFormat="1" ht="15" customHeight="1" x14ac:dyDescent="0.25">
      <c r="A87" s="1130" t="s">
        <v>527</v>
      </c>
      <c r="B87" s="1131" t="s">
        <v>40</v>
      </c>
      <c r="C87" s="1132">
        <v>17</v>
      </c>
      <c r="D87" s="1133">
        <v>17</v>
      </c>
      <c r="E87" s="1134">
        <v>17</v>
      </c>
      <c r="F87" s="1135">
        <v>9</v>
      </c>
    </row>
    <row r="88" spans="1:7" s="67" customFormat="1" ht="15" customHeight="1" x14ac:dyDescent="0.25">
      <c r="A88" s="22" t="s">
        <v>184</v>
      </c>
      <c r="B88" s="48" t="s">
        <v>41</v>
      </c>
      <c r="C88" s="162">
        <v>39</v>
      </c>
      <c r="D88" s="164">
        <v>39</v>
      </c>
      <c r="E88" s="183">
        <v>15</v>
      </c>
      <c r="F88" s="194">
        <v>3</v>
      </c>
    </row>
    <row r="89" spans="1:7" s="67" customFormat="1" ht="15" customHeight="1" x14ac:dyDescent="0.25">
      <c r="A89" s="22" t="s">
        <v>169</v>
      </c>
      <c r="B89" s="48" t="s">
        <v>41</v>
      </c>
      <c r="C89" s="162">
        <v>22</v>
      </c>
      <c r="D89" s="164">
        <v>22</v>
      </c>
      <c r="E89" s="183">
        <v>9</v>
      </c>
      <c r="F89" s="194">
        <v>4</v>
      </c>
    </row>
    <row r="90" spans="1:7" s="67" customFormat="1" ht="15" customHeight="1" x14ac:dyDescent="0.25">
      <c r="A90" s="22" t="s">
        <v>252</v>
      </c>
      <c r="B90" s="48" t="s">
        <v>40</v>
      </c>
      <c r="C90" s="162">
        <v>17</v>
      </c>
      <c r="D90" s="164">
        <v>17</v>
      </c>
      <c r="E90" s="183">
        <v>17</v>
      </c>
      <c r="F90" s="194">
        <v>6</v>
      </c>
    </row>
    <row r="91" spans="1:7" s="67" customFormat="1" ht="15" customHeight="1" x14ac:dyDescent="0.25">
      <c r="A91" s="22" t="s">
        <v>200</v>
      </c>
      <c r="B91" s="48" t="s">
        <v>41</v>
      </c>
      <c r="C91" s="162">
        <v>84</v>
      </c>
      <c r="D91" s="164">
        <v>85</v>
      </c>
      <c r="E91" s="183">
        <v>74</v>
      </c>
      <c r="F91" s="194">
        <v>5</v>
      </c>
    </row>
    <row r="92" spans="1:7" s="3" customFormat="1" ht="15" customHeight="1" x14ac:dyDescent="0.25">
      <c r="A92" s="22" t="s">
        <v>154</v>
      </c>
      <c r="B92" s="48" t="s">
        <v>40</v>
      </c>
      <c r="C92" s="162">
        <v>265</v>
      </c>
      <c r="D92" s="164">
        <v>266</v>
      </c>
      <c r="E92" s="183">
        <v>99</v>
      </c>
      <c r="F92" s="194">
        <v>6</v>
      </c>
    </row>
    <row r="93" spans="1:7" s="3" customFormat="1" ht="15" customHeight="1" x14ac:dyDescent="0.25">
      <c r="A93" s="22" t="s">
        <v>395</v>
      </c>
      <c r="B93" s="48" t="s">
        <v>40</v>
      </c>
      <c r="C93" s="162">
        <v>38</v>
      </c>
      <c r="D93" s="164">
        <v>38</v>
      </c>
      <c r="E93" s="183">
        <v>38</v>
      </c>
      <c r="F93" s="194">
        <v>9</v>
      </c>
    </row>
    <row r="94" spans="1:7" s="3" customFormat="1" ht="15" customHeight="1" x14ac:dyDescent="0.25">
      <c r="A94" s="22" t="s">
        <v>140</v>
      </c>
      <c r="B94" s="48" t="s">
        <v>40</v>
      </c>
      <c r="C94" s="162">
        <v>17</v>
      </c>
      <c r="D94" s="164">
        <v>17</v>
      </c>
      <c r="E94" s="183">
        <v>0</v>
      </c>
      <c r="F94" s="194">
        <v>6</v>
      </c>
    </row>
    <row r="95" spans="1:7" ht="15" customHeight="1" x14ac:dyDescent="0.25">
      <c r="A95" s="13" t="s">
        <v>4</v>
      </c>
      <c r="B95" s="37" t="s">
        <v>40</v>
      </c>
      <c r="C95" s="162">
        <v>154</v>
      </c>
      <c r="D95" s="164">
        <v>155</v>
      </c>
      <c r="E95" s="183">
        <v>65</v>
      </c>
      <c r="F95" s="194">
        <v>6</v>
      </c>
      <c r="G95" s="1"/>
    </row>
    <row r="96" spans="1:7" ht="15" customHeight="1" x14ac:dyDescent="0.25">
      <c r="A96" s="13" t="s">
        <v>528</v>
      </c>
      <c r="B96" s="37" t="s">
        <v>40</v>
      </c>
      <c r="C96" s="162">
        <v>7</v>
      </c>
      <c r="D96" s="164">
        <v>7</v>
      </c>
      <c r="E96" s="183">
        <v>7</v>
      </c>
      <c r="F96" s="194">
        <v>9</v>
      </c>
      <c r="G96" s="1"/>
    </row>
    <row r="97" spans="1:7" s="3" customFormat="1" ht="15" customHeight="1" x14ac:dyDescent="0.25">
      <c r="A97" s="13" t="s">
        <v>197</v>
      </c>
      <c r="B97" s="37" t="s">
        <v>41</v>
      </c>
      <c r="C97" s="164">
        <v>62</v>
      </c>
      <c r="D97" s="164">
        <v>63</v>
      </c>
      <c r="E97" s="183">
        <v>35</v>
      </c>
      <c r="F97" s="194">
        <v>4</v>
      </c>
    </row>
    <row r="98" spans="1:7" ht="15" customHeight="1" x14ac:dyDescent="0.25">
      <c r="A98" s="13" t="s">
        <v>33</v>
      </c>
      <c r="B98" s="37" t="s">
        <v>40</v>
      </c>
      <c r="C98" s="164">
        <v>203</v>
      </c>
      <c r="D98" s="164">
        <v>205</v>
      </c>
      <c r="E98" s="183">
        <v>49</v>
      </c>
      <c r="F98" s="194">
        <v>6</v>
      </c>
      <c r="G98" s="1"/>
    </row>
    <row r="99" spans="1:7" ht="15" customHeight="1" x14ac:dyDescent="0.25">
      <c r="A99" s="13" t="s">
        <v>396</v>
      </c>
      <c r="B99" s="37" t="s">
        <v>40</v>
      </c>
      <c r="C99" s="164">
        <v>58</v>
      </c>
      <c r="D99" s="164">
        <v>59</v>
      </c>
      <c r="E99" s="183">
        <v>58</v>
      </c>
      <c r="F99" s="194">
        <v>9</v>
      </c>
      <c r="G99" s="1"/>
    </row>
    <row r="100" spans="1:7" s="3" customFormat="1" ht="15" customHeight="1" x14ac:dyDescent="0.25">
      <c r="A100" s="13" t="s">
        <v>44</v>
      </c>
      <c r="B100" s="37" t="s">
        <v>41</v>
      </c>
      <c r="C100" s="164">
        <v>1</v>
      </c>
      <c r="D100" s="164">
        <v>1</v>
      </c>
      <c r="E100" s="183">
        <v>0</v>
      </c>
      <c r="F100" s="194">
        <v>4</v>
      </c>
    </row>
    <row r="101" spans="1:7" s="3" customFormat="1" ht="15" customHeight="1" x14ac:dyDescent="0.25">
      <c r="A101" s="13" t="s">
        <v>203</v>
      </c>
      <c r="B101" s="37" t="s">
        <v>40</v>
      </c>
      <c r="C101" s="164">
        <v>255</v>
      </c>
      <c r="D101" s="164">
        <v>256</v>
      </c>
      <c r="E101" s="183">
        <v>215</v>
      </c>
      <c r="F101" s="194">
        <v>7</v>
      </c>
    </row>
    <row r="102" spans="1:7" s="3" customFormat="1" ht="15" customHeight="1" x14ac:dyDescent="0.25">
      <c r="A102" s="409" t="s">
        <v>410</v>
      </c>
      <c r="B102" s="355" t="s">
        <v>41</v>
      </c>
      <c r="C102" s="164">
        <v>2</v>
      </c>
      <c r="D102" s="164">
        <v>2</v>
      </c>
      <c r="E102" s="183">
        <v>2</v>
      </c>
      <c r="F102" s="194">
        <v>3</v>
      </c>
    </row>
    <row r="103" spans="1:7" s="3" customFormat="1" ht="15" customHeight="1" x14ac:dyDescent="0.25">
      <c r="A103" s="409" t="s">
        <v>397</v>
      </c>
      <c r="B103" s="355" t="s">
        <v>41</v>
      </c>
      <c r="C103" s="164">
        <v>36</v>
      </c>
      <c r="D103" s="164">
        <v>37</v>
      </c>
      <c r="E103" s="183">
        <v>36</v>
      </c>
      <c r="F103" s="194">
        <v>4</v>
      </c>
    </row>
    <row r="104" spans="1:7" ht="15" customHeight="1" x14ac:dyDescent="0.25">
      <c r="A104" s="17" t="s">
        <v>172</v>
      </c>
      <c r="B104" s="38" t="s">
        <v>40</v>
      </c>
      <c r="C104" s="164">
        <v>50</v>
      </c>
      <c r="D104" s="164">
        <v>50</v>
      </c>
      <c r="E104" s="183">
        <v>23</v>
      </c>
      <c r="F104" s="194">
        <v>6</v>
      </c>
      <c r="G104" s="1"/>
    </row>
    <row r="105" spans="1:7" ht="15" customHeight="1" x14ac:dyDescent="0.25">
      <c r="A105" s="17" t="s">
        <v>398</v>
      </c>
      <c r="B105" s="38" t="s">
        <v>40</v>
      </c>
      <c r="C105" s="164">
        <v>96</v>
      </c>
      <c r="D105" s="164">
        <v>97</v>
      </c>
      <c r="E105" s="183">
        <v>96</v>
      </c>
      <c r="F105" s="194">
        <v>9</v>
      </c>
      <c r="G105" s="1"/>
    </row>
    <row r="106" spans="1:7" ht="15" customHeight="1" x14ac:dyDescent="0.25">
      <c r="A106" s="20" t="s">
        <v>25</v>
      </c>
      <c r="B106" s="38" t="s">
        <v>40</v>
      </c>
      <c r="C106" s="164">
        <v>64</v>
      </c>
      <c r="D106" s="164">
        <v>64</v>
      </c>
      <c r="E106" s="183">
        <v>37</v>
      </c>
      <c r="F106" s="194">
        <v>6</v>
      </c>
      <c r="G106" s="1"/>
    </row>
    <row r="107" spans="1:7" ht="15" customHeight="1" x14ac:dyDescent="0.25">
      <c r="A107" s="20" t="s">
        <v>399</v>
      </c>
      <c r="B107" s="38" t="s">
        <v>40</v>
      </c>
      <c r="C107" s="164">
        <v>16</v>
      </c>
      <c r="D107" s="164">
        <v>16</v>
      </c>
      <c r="E107" s="183">
        <v>16</v>
      </c>
      <c r="F107" s="194">
        <v>9</v>
      </c>
      <c r="G107" s="1"/>
    </row>
    <row r="108" spans="1:7" ht="15" customHeight="1" x14ac:dyDescent="0.25">
      <c r="A108" s="20" t="s">
        <v>98</v>
      </c>
      <c r="B108" s="38" t="s">
        <v>40</v>
      </c>
      <c r="C108" s="164">
        <v>20</v>
      </c>
      <c r="D108" s="164">
        <v>20</v>
      </c>
      <c r="E108" s="183">
        <v>0</v>
      </c>
      <c r="F108" s="194">
        <v>6</v>
      </c>
      <c r="G108" s="1"/>
    </row>
    <row r="109" spans="1:7" s="69" customFormat="1" ht="15" customHeight="1" x14ac:dyDescent="0.25">
      <c r="A109" s="20" t="s">
        <v>120</v>
      </c>
      <c r="B109" s="38" t="s">
        <v>40</v>
      </c>
      <c r="C109" s="164">
        <v>3</v>
      </c>
      <c r="D109" s="164">
        <v>3</v>
      </c>
      <c r="E109" s="183">
        <v>0</v>
      </c>
      <c r="F109" s="194">
        <v>6</v>
      </c>
    </row>
    <row r="110" spans="1:7" ht="15" customHeight="1" x14ac:dyDescent="0.25">
      <c r="A110" s="20" t="s">
        <v>26</v>
      </c>
      <c r="B110" s="42" t="s">
        <v>41</v>
      </c>
      <c r="C110" s="167">
        <v>66</v>
      </c>
      <c r="D110" s="164">
        <v>66</v>
      </c>
      <c r="E110" s="183">
        <v>37</v>
      </c>
      <c r="F110" s="194">
        <v>6</v>
      </c>
      <c r="G110" s="1"/>
    </row>
    <row r="111" spans="1:7" ht="15" customHeight="1" x14ac:dyDescent="0.25">
      <c r="A111" s="20" t="s">
        <v>406</v>
      </c>
      <c r="B111" s="42" t="s">
        <v>41</v>
      </c>
      <c r="C111" s="167">
        <v>3</v>
      </c>
      <c r="D111" s="164">
        <v>3</v>
      </c>
      <c r="E111" s="183">
        <v>2</v>
      </c>
      <c r="F111" s="1149" t="s">
        <v>407</v>
      </c>
      <c r="G111" s="1"/>
    </row>
    <row r="112" spans="1:7" ht="28.2" customHeight="1" x14ac:dyDescent="0.25">
      <c r="A112" s="20" t="s">
        <v>194</v>
      </c>
      <c r="B112" s="42" t="s">
        <v>41</v>
      </c>
      <c r="C112" s="167">
        <v>0</v>
      </c>
      <c r="D112" s="164">
        <v>28</v>
      </c>
      <c r="E112" s="183">
        <v>0</v>
      </c>
      <c r="F112" s="194">
        <v>5</v>
      </c>
      <c r="G112" s="1"/>
    </row>
    <row r="113" spans="1:7" ht="15" customHeight="1" x14ac:dyDescent="0.25">
      <c r="A113" s="20" t="s">
        <v>207</v>
      </c>
      <c r="B113" s="38" t="s">
        <v>40</v>
      </c>
      <c r="C113" s="167">
        <v>154</v>
      </c>
      <c r="D113" s="164">
        <v>154</v>
      </c>
      <c r="E113" s="183">
        <v>34</v>
      </c>
      <c r="F113" s="194">
        <v>7</v>
      </c>
      <c r="G113" s="1"/>
    </row>
    <row r="114" spans="1:7" ht="15" customHeight="1" x14ac:dyDescent="0.25">
      <c r="A114" s="20" t="s">
        <v>206</v>
      </c>
      <c r="B114" s="38" t="s">
        <v>40</v>
      </c>
      <c r="C114" s="167">
        <v>384</v>
      </c>
      <c r="D114" s="164">
        <v>385</v>
      </c>
      <c r="E114" s="183">
        <v>176</v>
      </c>
      <c r="F114" s="194">
        <v>7</v>
      </c>
      <c r="G114" s="1"/>
    </row>
    <row r="115" spans="1:7" ht="15" customHeight="1" x14ac:dyDescent="0.25">
      <c r="A115" s="20" t="s">
        <v>135</v>
      </c>
      <c r="B115" s="38" t="s">
        <v>40</v>
      </c>
      <c r="C115" s="167">
        <v>24</v>
      </c>
      <c r="D115" s="164">
        <v>24</v>
      </c>
      <c r="E115" s="183">
        <v>7</v>
      </c>
      <c r="F115" s="194">
        <v>6</v>
      </c>
      <c r="G115" s="1"/>
    </row>
    <row r="116" spans="1:7" x14ac:dyDescent="0.25">
      <c r="A116" s="20" t="s">
        <v>247</v>
      </c>
      <c r="B116" s="38" t="s">
        <v>40</v>
      </c>
      <c r="C116" s="167">
        <v>2</v>
      </c>
      <c r="D116" s="164">
        <v>2</v>
      </c>
      <c r="E116" s="183">
        <v>1</v>
      </c>
      <c r="F116" s="194">
        <v>6</v>
      </c>
      <c r="G116" s="1"/>
    </row>
    <row r="117" spans="1:7" x14ac:dyDescent="0.25">
      <c r="A117" s="20" t="s">
        <v>116</v>
      </c>
      <c r="B117" s="38" t="s">
        <v>40</v>
      </c>
      <c r="C117" s="167">
        <v>3</v>
      </c>
      <c r="D117" s="164">
        <v>3</v>
      </c>
      <c r="E117" s="183">
        <v>0</v>
      </c>
      <c r="F117" s="194">
        <v>6</v>
      </c>
      <c r="G117" s="1"/>
    </row>
    <row r="118" spans="1:7" x14ac:dyDescent="0.25">
      <c r="A118" s="20" t="s">
        <v>117</v>
      </c>
      <c r="B118" s="38" t="s">
        <v>40</v>
      </c>
      <c r="C118" s="167">
        <v>20</v>
      </c>
      <c r="D118" s="164">
        <v>22</v>
      </c>
      <c r="E118" s="183">
        <v>0</v>
      </c>
      <c r="F118" s="194">
        <v>6</v>
      </c>
      <c r="G118" s="1"/>
    </row>
    <row r="119" spans="1:7" x14ac:dyDescent="0.25">
      <c r="A119" s="20" t="s">
        <v>118</v>
      </c>
      <c r="B119" s="38" t="s">
        <v>40</v>
      </c>
      <c r="C119" s="167">
        <v>176</v>
      </c>
      <c r="D119" s="164">
        <v>179</v>
      </c>
      <c r="E119" s="183">
        <v>49</v>
      </c>
      <c r="F119" s="194">
        <v>6</v>
      </c>
      <c r="G119" s="1"/>
    </row>
    <row r="120" spans="1:7" x14ac:dyDescent="0.25">
      <c r="A120" s="20" t="s">
        <v>185</v>
      </c>
      <c r="B120" s="38" t="s">
        <v>40</v>
      </c>
      <c r="C120" s="167">
        <v>57</v>
      </c>
      <c r="D120" s="164">
        <v>57</v>
      </c>
      <c r="E120" s="183">
        <v>24</v>
      </c>
      <c r="F120" s="194">
        <v>6</v>
      </c>
      <c r="G120" s="1"/>
    </row>
    <row r="121" spans="1:7" x14ac:dyDescent="0.25">
      <c r="A121" s="20" t="s">
        <v>155</v>
      </c>
      <c r="B121" s="38" t="s">
        <v>40</v>
      </c>
      <c r="C121" s="167">
        <v>259</v>
      </c>
      <c r="D121" s="164">
        <v>259</v>
      </c>
      <c r="E121" s="183">
        <v>77</v>
      </c>
      <c r="F121" s="194">
        <v>6</v>
      </c>
      <c r="G121" s="1"/>
    </row>
    <row r="122" spans="1:7" x14ac:dyDescent="0.25">
      <c r="A122" s="20" t="s">
        <v>195</v>
      </c>
      <c r="B122" s="38" t="s">
        <v>40</v>
      </c>
      <c r="C122" s="167">
        <v>22</v>
      </c>
      <c r="D122" s="164">
        <v>23</v>
      </c>
      <c r="E122" s="183">
        <v>13</v>
      </c>
      <c r="F122" s="194">
        <v>6</v>
      </c>
      <c r="G122" s="1"/>
    </row>
    <row r="123" spans="1:7" x14ac:dyDescent="0.25">
      <c r="A123" s="20" t="s">
        <v>130</v>
      </c>
      <c r="B123" s="38" t="s">
        <v>40</v>
      </c>
      <c r="C123" s="167">
        <v>18</v>
      </c>
      <c r="D123" s="164">
        <v>18</v>
      </c>
      <c r="E123" s="183">
        <v>0</v>
      </c>
      <c r="F123" s="194">
        <v>6</v>
      </c>
      <c r="G123" s="1"/>
    </row>
    <row r="124" spans="1:7" ht="15.6" thickBot="1" x14ac:dyDescent="0.3">
      <c r="A124" s="35" t="s">
        <v>114</v>
      </c>
      <c r="B124" s="224"/>
      <c r="C124" s="168">
        <f>SUM(C84:C123)</f>
        <v>2849</v>
      </c>
      <c r="D124" s="168">
        <f>SUM(D84:D123)</f>
        <v>2894</v>
      </c>
      <c r="E124" s="168">
        <f>SUM(E84:E123)</f>
        <v>1420</v>
      </c>
      <c r="F124" s="181"/>
      <c r="G124" s="1"/>
    </row>
    <row r="125" spans="1:7" x14ac:dyDescent="0.25">
      <c r="A125" s="609" t="s">
        <v>56</v>
      </c>
      <c r="B125" s="610"/>
      <c r="C125" s="611">
        <f>SUM(C84:C123)</f>
        <v>2849</v>
      </c>
      <c r="D125" s="612">
        <f>SUM(D84:D123)</f>
        <v>2894</v>
      </c>
      <c r="E125" s="612">
        <f>SUM(E84:E123)</f>
        <v>1420</v>
      </c>
      <c r="F125" s="613"/>
      <c r="G125" s="1"/>
    </row>
    <row r="126" spans="1:7" s="68" customFormat="1" x14ac:dyDescent="0.25">
      <c r="A126" s="615"/>
      <c r="B126" s="615"/>
      <c r="C126" s="616"/>
      <c r="D126" s="616"/>
      <c r="E126" s="616"/>
      <c r="F126" s="617"/>
    </row>
    <row r="127" spans="1:7" s="68" customFormat="1" x14ac:dyDescent="0.25">
      <c r="A127" s="49" t="s">
        <v>367</v>
      </c>
      <c r="B127" s="615"/>
      <c r="C127" s="616"/>
      <c r="D127" s="616"/>
      <c r="E127" s="616"/>
      <c r="F127" s="617"/>
    </row>
    <row r="128" spans="1:7" s="68" customFormat="1" x14ac:dyDescent="0.25">
      <c r="A128" s="615"/>
      <c r="B128" s="615"/>
      <c r="C128" s="616"/>
      <c r="D128" s="616"/>
      <c r="E128" s="616"/>
      <c r="F128" s="617"/>
    </row>
    <row r="129" spans="1:7" s="68" customFormat="1" x14ac:dyDescent="0.25">
      <c r="A129" s="615"/>
      <c r="B129" s="615"/>
      <c r="C129" s="616"/>
      <c r="D129" s="616"/>
      <c r="E129" s="616"/>
      <c r="F129" s="617"/>
    </row>
    <row r="130" spans="1:7" s="3" customFormat="1" ht="21" customHeight="1" x14ac:dyDescent="0.3">
      <c r="A130" s="24" t="s">
        <v>511</v>
      </c>
      <c r="B130" s="52"/>
      <c r="C130" s="52"/>
      <c r="D130" s="196"/>
      <c r="E130" s="196"/>
      <c r="F130" s="196"/>
    </row>
    <row r="131" spans="1:7" s="3" customFormat="1" ht="15" customHeight="1" x14ac:dyDescent="0.25">
      <c r="A131" s="23" t="s">
        <v>513</v>
      </c>
      <c r="B131" s="52"/>
      <c r="C131" s="52"/>
      <c r="D131" s="196"/>
      <c r="E131" s="196"/>
      <c r="F131" s="196"/>
    </row>
    <row r="132" spans="1:7" s="3" customFormat="1" ht="15" customHeight="1" thickBot="1" x14ac:dyDescent="0.3">
      <c r="A132" s="1"/>
      <c r="B132" s="1"/>
      <c r="C132" s="65"/>
      <c r="D132" s="624"/>
      <c r="E132" s="624"/>
      <c r="F132" s="197"/>
    </row>
    <row r="133" spans="1:7" s="3" customFormat="1" ht="15" customHeight="1" x14ac:dyDescent="0.25">
      <c r="A133" s="1891" t="s">
        <v>2</v>
      </c>
      <c r="B133" s="1893" t="s">
        <v>138</v>
      </c>
      <c r="C133" s="1881" t="s">
        <v>240</v>
      </c>
      <c r="D133" s="1881" t="s">
        <v>241</v>
      </c>
      <c r="E133" s="1883" t="s">
        <v>242</v>
      </c>
      <c r="F133" s="1885" t="s">
        <v>139</v>
      </c>
    </row>
    <row r="134" spans="1:7" s="3" customFormat="1" ht="87" customHeight="1" thickBot="1" x14ac:dyDescent="0.3">
      <c r="A134" s="1892"/>
      <c r="B134" s="1894"/>
      <c r="C134" s="1882"/>
      <c r="D134" s="1882"/>
      <c r="E134" s="1884"/>
      <c r="F134" s="1886"/>
    </row>
    <row r="135" spans="1:7" x14ac:dyDescent="0.25">
      <c r="A135" s="714" t="s">
        <v>28</v>
      </c>
      <c r="B135" s="19" t="s">
        <v>40</v>
      </c>
      <c r="C135" s="163">
        <v>595</v>
      </c>
      <c r="D135" s="163">
        <v>600</v>
      </c>
      <c r="E135" s="625">
        <v>351</v>
      </c>
      <c r="F135" s="614">
        <v>6</v>
      </c>
      <c r="G135" s="1"/>
    </row>
    <row r="136" spans="1:7" x14ac:dyDescent="0.25">
      <c r="A136" s="11" t="s">
        <v>28</v>
      </c>
      <c r="B136" s="13" t="s">
        <v>41</v>
      </c>
      <c r="C136" s="164">
        <v>140</v>
      </c>
      <c r="D136" s="164">
        <v>141</v>
      </c>
      <c r="E136" s="183">
        <v>72</v>
      </c>
      <c r="F136" s="63">
        <v>4</v>
      </c>
      <c r="G136" s="1"/>
    </row>
    <row r="137" spans="1:7" x14ac:dyDescent="0.25">
      <c r="A137" s="714" t="s">
        <v>515</v>
      </c>
      <c r="B137" s="19" t="s">
        <v>40</v>
      </c>
      <c r="C137" s="163">
        <v>4</v>
      </c>
      <c r="D137" s="163">
        <v>4</v>
      </c>
      <c r="E137" s="625">
        <v>4</v>
      </c>
      <c r="F137" s="614">
        <v>6</v>
      </c>
      <c r="G137" s="1"/>
    </row>
    <row r="138" spans="1:7" x14ac:dyDescent="0.25">
      <c r="A138" s="714" t="s">
        <v>516</v>
      </c>
      <c r="B138" s="19" t="s">
        <v>40</v>
      </c>
      <c r="C138" s="163">
        <v>8</v>
      </c>
      <c r="D138" s="163">
        <v>11</v>
      </c>
      <c r="E138" s="625">
        <v>8</v>
      </c>
      <c r="F138" s="614">
        <v>6</v>
      </c>
      <c r="G138" s="1"/>
    </row>
    <row r="139" spans="1:7" x14ac:dyDescent="0.25">
      <c r="A139" s="714" t="s">
        <v>517</v>
      </c>
      <c r="B139" s="19" t="s">
        <v>40</v>
      </c>
      <c r="C139" s="163">
        <v>31</v>
      </c>
      <c r="D139" s="163">
        <v>31</v>
      </c>
      <c r="E139" s="625">
        <v>31</v>
      </c>
      <c r="F139" s="614">
        <v>6</v>
      </c>
      <c r="G139" s="1"/>
    </row>
    <row r="140" spans="1:7" x14ac:dyDescent="0.25">
      <c r="A140" s="20" t="s">
        <v>406</v>
      </c>
      <c r="B140" s="13" t="s">
        <v>41</v>
      </c>
      <c r="C140" s="164">
        <v>3</v>
      </c>
      <c r="D140" s="164">
        <v>3</v>
      </c>
      <c r="E140" s="183">
        <v>2</v>
      </c>
      <c r="F140" s="1149" t="s">
        <v>407</v>
      </c>
      <c r="G140" s="1"/>
    </row>
    <row r="141" spans="1:7" x14ac:dyDescent="0.25">
      <c r="A141" s="157" t="s">
        <v>52</v>
      </c>
      <c r="B141" s="54"/>
      <c r="C141" s="166">
        <f>SUM(C135:C140)</f>
        <v>781</v>
      </c>
      <c r="D141" s="166">
        <f>SUM(D135:D140)</f>
        <v>790</v>
      </c>
      <c r="E141" s="166">
        <f>SUM(E135:E140)</f>
        <v>468</v>
      </c>
      <c r="F141" s="173"/>
      <c r="G141" s="1"/>
    </row>
    <row r="142" spans="1:7" x14ac:dyDescent="0.25">
      <c r="A142" s="586" t="s">
        <v>94</v>
      </c>
      <c r="B142" s="12" t="s">
        <v>40</v>
      </c>
      <c r="C142" s="162">
        <v>638</v>
      </c>
      <c r="D142" s="164">
        <v>642</v>
      </c>
      <c r="E142" s="183">
        <v>448</v>
      </c>
      <c r="F142" s="63">
        <v>7</v>
      </c>
      <c r="G142" s="1"/>
    </row>
    <row r="143" spans="1:7" x14ac:dyDescent="0.25">
      <c r="A143" s="11" t="s">
        <v>153</v>
      </c>
      <c r="B143" s="13" t="s">
        <v>41</v>
      </c>
      <c r="C143" s="164">
        <v>209</v>
      </c>
      <c r="D143" s="164">
        <v>211</v>
      </c>
      <c r="E143" s="183">
        <v>63</v>
      </c>
      <c r="F143" s="63">
        <v>3</v>
      </c>
      <c r="G143" s="1"/>
    </row>
    <row r="144" spans="1:7" ht="27.6" x14ac:dyDescent="0.25">
      <c r="A144" s="586" t="s">
        <v>211</v>
      </c>
      <c r="B144" s="13" t="s">
        <v>41</v>
      </c>
      <c r="C144" s="164">
        <v>0</v>
      </c>
      <c r="D144" s="164">
        <v>13</v>
      </c>
      <c r="E144" s="183">
        <v>0</v>
      </c>
      <c r="F144" s="63">
        <v>3</v>
      </c>
      <c r="G144" s="1"/>
    </row>
    <row r="145" spans="1:9" x14ac:dyDescent="0.25">
      <c r="A145" s="586" t="s">
        <v>131</v>
      </c>
      <c r="B145" s="12" t="s">
        <v>41</v>
      </c>
      <c r="C145" s="162">
        <v>128</v>
      </c>
      <c r="D145" s="164">
        <v>130</v>
      </c>
      <c r="E145" s="183">
        <v>66</v>
      </c>
      <c r="F145" s="63">
        <v>3</v>
      </c>
      <c r="G145" s="1"/>
    </row>
    <row r="146" spans="1:9" ht="15" customHeight="1" x14ac:dyDescent="0.25">
      <c r="A146" s="586" t="s">
        <v>6</v>
      </c>
      <c r="B146" s="12" t="s">
        <v>40</v>
      </c>
      <c r="C146" s="162">
        <v>118</v>
      </c>
      <c r="D146" s="164">
        <v>120</v>
      </c>
      <c r="E146" s="183">
        <v>64</v>
      </c>
      <c r="F146" s="63">
        <v>7</v>
      </c>
      <c r="G146" s="1"/>
    </row>
    <row r="147" spans="1:9" ht="15" customHeight="1" x14ac:dyDescent="0.25">
      <c r="A147" s="471" t="s">
        <v>217</v>
      </c>
      <c r="B147" s="13" t="s">
        <v>40</v>
      </c>
      <c r="C147" s="183">
        <v>4</v>
      </c>
      <c r="D147" s="164">
        <v>4</v>
      </c>
      <c r="E147" s="183">
        <v>4</v>
      </c>
      <c r="F147" s="63">
        <v>9</v>
      </c>
      <c r="G147" s="712"/>
      <c r="H147" s="712"/>
      <c r="I147" s="712"/>
    </row>
    <row r="148" spans="1:9" ht="15" customHeight="1" x14ac:dyDescent="0.25">
      <c r="A148" s="471" t="s">
        <v>218</v>
      </c>
      <c r="B148" s="13" t="s">
        <v>40</v>
      </c>
      <c r="C148" s="183">
        <v>28</v>
      </c>
      <c r="D148" s="164">
        <v>28</v>
      </c>
      <c r="E148" s="183">
        <v>25</v>
      </c>
      <c r="F148" s="63">
        <v>8</v>
      </c>
      <c r="G148" s="712"/>
      <c r="H148" s="712"/>
      <c r="I148" s="712"/>
    </row>
    <row r="149" spans="1:9" x14ac:dyDescent="0.25">
      <c r="A149" s="11" t="s">
        <v>25</v>
      </c>
      <c r="B149" s="12" t="s">
        <v>40</v>
      </c>
      <c r="C149" s="162">
        <v>168</v>
      </c>
      <c r="D149" s="164">
        <v>168</v>
      </c>
      <c r="E149" s="183">
        <v>125</v>
      </c>
      <c r="F149" s="63">
        <v>7</v>
      </c>
      <c r="G149" s="1"/>
    </row>
    <row r="150" spans="1:9" ht="15" customHeight="1" x14ac:dyDescent="0.25">
      <c r="A150" s="471" t="s">
        <v>220</v>
      </c>
      <c r="B150" s="13" t="s">
        <v>40</v>
      </c>
      <c r="C150" s="183">
        <v>1</v>
      </c>
      <c r="D150" s="164">
        <v>1</v>
      </c>
      <c r="E150" s="183">
        <v>1</v>
      </c>
      <c r="F150" s="63">
        <v>9</v>
      </c>
      <c r="G150" s="712"/>
      <c r="H150" s="712"/>
      <c r="I150" s="712"/>
    </row>
    <row r="151" spans="1:9" ht="15" customHeight="1" x14ac:dyDescent="0.25">
      <c r="A151" s="471" t="s">
        <v>221</v>
      </c>
      <c r="B151" s="13" t="s">
        <v>40</v>
      </c>
      <c r="C151" s="183">
        <v>11</v>
      </c>
      <c r="D151" s="164">
        <v>11</v>
      </c>
      <c r="E151" s="183">
        <v>11</v>
      </c>
      <c r="F151" s="63">
        <v>8</v>
      </c>
      <c r="G151" s="712"/>
      <c r="H151" s="712"/>
      <c r="I151" s="712"/>
    </row>
    <row r="152" spans="1:9" s="3" customFormat="1" ht="13.8" x14ac:dyDescent="0.25">
      <c r="A152" s="715" t="s">
        <v>69</v>
      </c>
      <c r="B152" s="54"/>
      <c r="C152" s="166">
        <f>SUM(C142:C151)</f>
        <v>1305</v>
      </c>
      <c r="D152" s="166">
        <f>SUM(D142:D151)</f>
        <v>1328</v>
      </c>
      <c r="E152" s="166">
        <f>SUM(E142:E151)</f>
        <v>807</v>
      </c>
      <c r="F152" s="182"/>
    </row>
    <row r="153" spans="1:9" s="3" customFormat="1" ht="13.8" x14ac:dyDescent="0.25">
      <c r="A153" s="529" t="s">
        <v>107</v>
      </c>
      <c r="B153" s="56" t="s">
        <v>40</v>
      </c>
      <c r="C153" s="183">
        <v>219</v>
      </c>
      <c r="D153" s="164">
        <v>221</v>
      </c>
      <c r="E153" s="183">
        <v>151</v>
      </c>
      <c r="F153" s="63">
        <v>7</v>
      </c>
    </row>
    <row r="154" spans="1:9" ht="15" customHeight="1" x14ac:dyDescent="0.25">
      <c r="A154" s="409" t="s">
        <v>400</v>
      </c>
      <c r="B154" s="12" t="s">
        <v>40</v>
      </c>
      <c r="C154" s="162">
        <v>11</v>
      </c>
      <c r="D154" s="164">
        <v>11</v>
      </c>
      <c r="E154" s="183">
        <v>11</v>
      </c>
      <c r="F154" s="63">
        <v>7</v>
      </c>
      <c r="G154" s="1"/>
    </row>
    <row r="155" spans="1:9" ht="15" customHeight="1" x14ac:dyDescent="0.25">
      <c r="A155" s="399" t="s">
        <v>401</v>
      </c>
      <c r="B155" s="13" t="s">
        <v>40</v>
      </c>
      <c r="C155" s="183">
        <v>3</v>
      </c>
      <c r="D155" s="164">
        <v>3</v>
      </c>
      <c r="E155" s="183">
        <v>3</v>
      </c>
      <c r="F155" s="63">
        <v>9</v>
      </c>
      <c r="G155" s="712"/>
      <c r="H155" s="712"/>
      <c r="I155" s="712"/>
    </row>
    <row r="156" spans="1:9" ht="15" customHeight="1" x14ac:dyDescent="0.25">
      <c r="A156" s="480" t="s">
        <v>402</v>
      </c>
      <c r="B156" s="13" t="s">
        <v>40</v>
      </c>
      <c r="C156" s="183">
        <v>4</v>
      </c>
      <c r="D156" s="164">
        <v>4</v>
      </c>
      <c r="E156" s="183">
        <v>4</v>
      </c>
      <c r="F156" s="63">
        <v>8</v>
      </c>
      <c r="G156" s="712"/>
      <c r="H156" s="712"/>
      <c r="I156" s="712"/>
    </row>
    <row r="157" spans="1:9" x14ac:dyDescent="0.25">
      <c r="A157" s="11" t="s">
        <v>352</v>
      </c>
      <c r="B157" s="13" t="s">
        <v>41</v>
      </c>
      <c r="C157" s="183">
        <v>91</v>
      </c>
      <c r="D157" s="164">
        <v>91</v>
      </c>
      <c r="E157" s="183">
        <v>49</v>
      </c>
      <c r="F157" s="63">
        <v>3</v>
      </c>
      <c r="G157" s="1"/>
    </row>
    <row r="158" spans="1:9" ht="15.75" customHeight="1" x14ac:dyDescent="0.25">
      <c r="A158" s="11" t="s">
        <v>353</v>
      </c>
      <c r="B158" s="13" t="s">
        <v>41</v>
      </c>
      <c r="C158" s="164">
        <v>13</v>
      </c>
      <c r="D158" s="164">
        <v>13</v>
      </c>
      <c r="E158" s="183">
        <v>6</v>
      </c>
      <c r="F158" s="63">
        <v>4</v>
      </c>
      <c r="G158" s="1"/>
    </row>
    <row r="159" spans="1:9" s="3" customFormat="1" ht="13.8" x14ac:dyDescent="0.25">
      <c r="A159" s="11" t="s">
        <v>4</v>
      </c>
      <c r="B159" s="56" t="s">
        <v>40</v>
      </c>
      <c r="C159" s="183">
        <v>213</v>
      </c>
      <c r="D159" s="164">
        <v>219</v>
      </c>
      <c r="E159" s="183">
        <v>140</v>
      </c>
      <c r="F159" s="63">
        <v>7</v>
      </c>
    </row>
    <row r="160" spans="1:9" ht="15" customHeight="1" x14ac:dyDescent="0.25">
      <c r="A160" s="1406" t="s">
        <v>526</v>
      </c>
      <c r="B160" s="13" t="s">
        <v>40</v>
      </c>
      <c r="C160" s="183">
        <v>3</v>
      </c>
      <c r="D160" s="164">
        <v>3</v>
      </c>
      <c r="E160" s="183">
        <v>3</v>
      </c>
      <c r="F160" s="63">
        <v>9</v>
      </c>
      <c r="G160" s="712"/>
      <c r="H160" s="712"/>
      <c r="I160" s="712"/>
    </row>
    <row r="161" spans="1:9" ht="15" customHeight="1" x14ac:dyDescent="0.25">
      <c r="A161" s="471" t="s">
        <v>219</v>
      </c>
      <c r="B161" s="13" t="s">
        <v>40</v>
      </c>
      <c r="C161" s="183">
        <v>28</v>
      </c>
      <c r="D161" s="164">
        <v>28</v>
      </c>
      <c r="E161" s="183">
        <v>27</v>
      </c>
      <c r="F161" s="63">
        <v>8</v>
      </c>
      <c r="G161" s="563"/>
      <c r="H161" s="563"/>
      <c r="I161" s="563"/>
    </row>
    <row r="162" spans="1:9" ht="15" customHeight="1" x14ac:dyDescent="0.25">
      <c r="A162" s="11" t="s">
        <v>167</v>
      </c>
      <c r="B162" s="13" t="s">
        <v>40</v>
      </c>
      <c r="C162" s="183">
        <v>3</v>
      </c>
      <c r="D162" s="164">
        <v>3</v>
      </c>
      <c r="E162" s="183">
        <v>0</v>
      </c>
      <c r="F162" s="63">
        <v>7</v>
      </c>
      <c r="G162" s="563"/>
      <c r="H162" s="563"/>
      <c r="I162" s="563"/>
    </row>
    <row r="163" spans="1:9" x14ac:dyDescent="0.25">
      <c r="A163" s="11" t="s">
        <v>171</v>
      </c>
      <c r="B163" s="13" t="s">
        <v>40</v>
      </c>
      <c r="C163" s="183">
        <v>97</v>
      </c>
      <c r="D163" s="164">
        <v>99</v>
      </c>
      <c r="E163" s="183">
        <v>88</v>
      </c>
      <c r="F163" s="63">
        <v>9</v>
      </c>
      <c r="G163" s="1"/>
    </row>
    <row r="164" spans="1:9" x14ac:dyDescent="0.25">
      <c r="A164" s="20" t="s">
        <v>406</v>
      </c>
      <c r="B164" s="13" t="s">
        <v>41</v>
      </c>
      <c r="C164" s="164">
        <v>1</v>
      </c>
      <c r="D164" s="164">
        <v>1</v>
      </c>
      <c r="E164" s="183">
        <v>1</v>
      </c>
      <c r="F164" s="1149" t="s">
        <v>407</v>
      </c>
      <c r="G164" s="1"/>
    </row>
    <row r="165" spans="1:9" x14ac:dyDescent="0.25">
      <c r="A165" s="11" t="s">
        <v>158</v>
      </c>
      <c r="B165" s="13" t="s">
        <v>41</v>
      </c>
      <c r="C165" s="183">
        <v>0</v>
      </c>
      <c r="D165" s="164">
        <v>19</v>
      </c>
      <c r="E165" s="183">
        <v>0</v>
      </c>
      <c r="F165" s="63">
        <v>4</v>
      </c>
      <c r="G165" s="1"/>
    </row>
    <row r="166" spans="1:9" ht="15.75" customHeight="1" x14ac:dyDescent="0.25">
      <c r="A166" s="11" t="s">
        <v>159</v>
      </c>
      <c r="B166" s="13" t="s">
        <v>41</v>
      </c>
      <c r="C166" s="164">
        <v>0</v>
      </c>
      <c r="D166" s="164">
        <v>15</v>
      </c>
      <c r="E166" s="183">
        <v>0</v>
      </c>
      <c r="F166" s="63">
        <v>5</v>
      </c>
      <c r="G166" s="1"/>
    </row>
    <row r="167" spans="1:9" x14ac:dyDescent="0.25">
      <c r="A167" s="715" t="s">
        <v>54</v>
      </c>
      <c r="B167" s="54"/>
      <c r="C167" s="166">
        <f>SUM(C153:C166)</f>
        <v>686</v>
      </c>
      <c r="D167" s="166">
        <f>SUM(D153:D166)</f>
        <v>730</v>
      </c>
      <c r="E167" s="166">
        <f>SUM(E153:E166)</f>
        <v>483</v>
      </c>
      <c r="F167" s="182"/>
      <c r="G167" s="1"/>
    </row>
    <row r="168" spans="1:9" x14ac:dyDescent="0.25">
      <c r="A168" s="11" t="s">
        <v>149</v>
      </c>
      <c r="B168" s="13" t="s">
        <v>40</v>
      </c>
      <c r="C168" s="164">
        <v>381</v>
      </c>
      <c r="D168" s="164">
        <v>384</v>
      </c>
      <c r="E168" s="183">
        <v>275</v>
      </c>
      <c r="F168" s="63">
        <v>7</v>
      </c>
      <c r="G168" s="1"/>
    </row>
    <row r="169" spans="1:9" ht="15" customHeight="1" x14ac:dyDescent="0.25">
      <c r="A169" s="11" t="s">
        <v>142</v>
      </c>
      <c r="B169" s="13" t="s">
        <v>40</v>
      </c>
      <c r="C169" s="164">
        <v>196</v>
      </c>
      <c r="D169" s="164">
        <v>197</v>
      </c>
      <c r="E169" s="183">
        <v>147</v>
      </c>
      <c r="F169" s="63">
        <v>9</v>
      </c>
      <c r="G169" s="1"/>
    </row>
    <row r="170" spans="1:9" ht="15" customHeight="1" x14ac:dyDescent="0.25">
      <c r="A170" s="11" t="s">
        <v>196</v>
      </c>
      <c r="B170" s="13" t="s">
        <v>41</v>
      </c>
      <c r="C170" s="164">
        <v>55</v>
      </c>
      <c r="D170" s="164">
        <v>56</v>
      </c>
      <c r="E170" s="183">
        <v>45</v>
      </c>
      <c r="F170" s="63">
        <v>5</v>
      </c>
      <c r="G170" s="1"/>
    </row>
    <row r="171" spans="1:9" ht="15" customHeight="1" x14ac:dyDescent="0.25">
      <c r="A171" s="11" t="s">
        <v>205</v>
      </c>
      <c r="B171" s="13" t="s">
        <v>41</v>
      </c>
      <c r="C171" s="164">
        <v>45</v>
      </c>
      <c r="D171" s="164">
        <v>46</v>
      </c>
      <c r="E171" s="183">
        <v>36</v>
      </c>
      <c r="F171" s="63">
        <v>6</v>
      </c>
      <c r="G171" s="1"/>
    </row>
    <row r="172" spans="1:9" ht="15" customHeight="1" x14ac:dyDescent="0.25">
      <c r="A172" s="11" t="s">
        <v>348</v>
      </c>
      <c r="B172" s="13" t="s">
        <v>41</v>
      </c>
      <c r="C172" s="164">
        <v>66</v>
      </c>
      <c r="D172" s="164">
        <v>69</v>
      </c>
      <c r="E172" s="183">
        <v>59</v>
      </c>
      <c r="F172" s="63">
        <v>5</v>
      </c>
      <c r="G172" s="1"/>
    </row>
    <row r="173" spans="1:9" ht="15" customHeight="1" x14ac:dyDescent="0.25">
      <c r="A173" s="11" t="s">
        <v>349</v>
      </c>
      <c r="B173" s="13" t="s">
        <v>41</v>
      </c>
      <c r="C173" s="164">
        <v>82</v>
      </c>
      <c r="D173" s="164">
        <v>84</v>
      </c>
      <c r="E173" s="183">
        <v>82</v>
      </c>
      <c r="F173" s="63">
        <v>6</v>
      </c>
      <c r="G173" s="1"/>
    </row>
    <row r="174" spans="1:9" x14ac:dyDescent="0.25">
      <c r="A174" s="716" t="s">
        <v>347</v>
      </c>
      <c r="B174" s="55"/>
      <c r="C174" s="176">
        <f>SUM(C168:C173)</f>
        <v>825</v>
      </c>
      <c r="D174" s="166">
        <f>SUM(D168:D173)</f>
        <v>836</v>
      </c>
      <c r="E174" s="166">
        <f>SUM(E168:E173)</f>
        <v>644</v>
      </c>
      <c r="F174" s="205"/>
      <c r="G174" s="1"/>
    </row>
    <row r="175" spans="1:9" ht="15.6" thickBot="1" x14ac:dyDescent="0.3">
      <c r="A175" s="39" t="s">
        <v>55</v>
      </c>
      <c r="B175" s="717"/>
      <c r="C175" s="184">
        <f>SUM(C141,C152,C167,C174)</f>
        <v>3597</v>
      </c>
      <c r="D175" s="170">
        <f>SUM(D141,D152,D167,D174)</f>
        <v>3684</v>
      </c>
      <c r="E175" s="170">
        <f>SUM(E141,E152,E167,E174)</f>
        <v>2402</v>
      </c>
      <c r="F175" s="185"/>
      <c r="G175" s="1"/>
    </row>
    <row r="176" spans="1:9" ht="18" thickBot="1" x14ac:dyDescent="0.3">
      <c r="A176" s="36" t="s">
        <v>8</v>
      </c>
      <c r="B176" s="225"/>
      <c r="C176" s="186">
        <f>SUM(C76,C34,C125,C175)</f>
        <v>10589</v>
      </c>
      <c r="D176" s="187">
        <f>SUM(D34,D76,D125,D175)</f>
        <v>10854</v>
      </c>
      <c r="E176" s="187">
        <f>SUM(E34,E76,E125,E175)</f>
        <v>6508</v>
      </c>
      <c r="F176" s="198"/>
      <c r="G176" s="1"/>
    </row>
    <row r="177" spans="1:7" x14ac:dyDescent="0.25">
      <c r="A177" s="67"/>
      <c r="B177" s="3"/>
      <c r="C177" s="66"/>
      <c r="D177" s="66"/>
      <c r="E177" s="623"/>
      <c r="F177" s="7"/>
      <c r="G177" s="1"/>
    </row>
    <row r="178" spans="1:7" x14ac:dyDescent="0.25">
      <c r="A178" s="51" t="s">
        <v>168</v>
      </c>
      <c r="B178" s="9"/>
      <c r="C178" s="188"/>
      <c r="D178" s="188"/>
      <c r="E178" s="626"/>
      <c r="F178" s="71"/>
      <c r="G178" s="1"/>
    </row>
    <row r="179" spans="1:7" x14ac:dyDescent="0.25">
      <c r="A179" s="51"/>
      <c r="B179" s="9"/>
      <c r="C179" s="66"/>
      <c r="D179" s="66"/>
      <c r="E179" s="623"/>
      <c r="F179" s="7"/>
      <c r="G179" s="1"/>
    </row>
    <row r="180" spans="1:7" x14ac:dyDescent="0.25">
      <c r="A180" s="61" t="s">
        <v>29</v>
      </c>
      <c r="B180" s="58"/>
      <c r="C180" s="189"/>
      <c r="G180" s="1"/>
    </row>
    <row r="181" spans="1:7" x14ac:dyDescent="0.25">
      <c r="A181" s="58"/>
      <c r="B181" s="58"/>
      <c r="C181" s="189"/>
      <c r="G181" s="1"/>
    </row>
    <row r="182" spans="1:7" x14ac:dyDescent="0.25">
      <c r="A182" s="59"/>
      <c r="B182" s="59"/>
      <c r="C182" s="190"/>
      <c r="G182" s="1"/>
    </row>
    <row r="183" spans="1:7" x14ac:dyDescent="0.25">
      <c r="A183" s="41"/>
      <c r="G183" s="1"/>
    </row>
    <row r="184" spans="1:7" x14ac:dyDescent="0.25">
      <c r="A184" s="41"/>
      <c r="G184" s="1"/>
    </row>
    <row r="185" spans="1:7" x14ac:dyDescent="0.25">
      <c r="G185" s="1"/>
    </row>
    <row r="186" spans="1:7" x14ac:dyDescent="0.25">
      <c r="G186" s="1"/>
    </row>
    <row r="187" spans="1:7" x14ac:dyDescent="0.25">
      <c r="G187" s="1"/>
    </row>
    <row r="188" spans="1:7" x14ac:dyDescent="0.25">
      <c r="G188" s="1"/>
    </row>
    <row r="189" spans="1:7" x14ac:dyDescent="0.25">
      <c r="G189" s="1"/>
    </row>
    <row r="190" spans="1:7" x14ac:dyDescent="0.25">
      <c r="G190" s="1"/>
    </row>
    <row r="191" spans="1:7" x14ac:dyDescent="0.25">
      <c r="G191" s="1"/>
    </row>
    <row r="192" spans="1: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sheetData>
  <mergeCells count="24">
    <mergeCell ref="F40:F41"/>
    <mergeCell ref="A40:A41"/>
    <mergeCell ref="B40:B41"/>
    <mergeCell ref="C40:C41"/>
    <mergeCell ref="D40:D41"/>
    <mergeCell ref="E40:E41"/>
    <mergeCell ref="F133:F134"/>
    <mergeCell ref="A133:A134"/>
    <mergeCell ref="B133:B134"/>
    <mergeCell ref="C133:C134"/>
    <mergeCell ref="D133:D134"/>
    <mergeCell ref="E133:E134"/>
    <mergeCell ref="E5:E6"/>
    <mergeCell ref="F5:F6"/>
    <mergeCell ref="A5:A6"/>
    <mergeCell ref="B5:B6"/>
    <mergeCell ref="C5:C6"/>
    <mergeCell ref="D5:D6"/>
    <mergeCell ref="C82:C83"/>
    <mergeCell ref="D82:D83"/>
    <mergeCell ref="E82:E83"/>
    <mergeCell ref="F82:F83"/>
    <mergeCell ref="A82:A83"/>
    <mergeCell ref="B82:B83"/>
  </mergeCells>
  <pageMargins left="0.7" right="0.7" top="0.75" bottom="0.75" header="0.3" footer="0.3"/>
  <pageSetup paperSize="9" scale="54" fitToHeight="0" orientation="portrait" horizontalDpi="4294967295" verticalDpi="4294967295" r:id="rId1"/>
  <headerFooter alignWithMargins="0">
    <oddHeader>&amp;LFachhochschule Südwestfalen
- Der Kanzler -&amp;RIserlohn, 01.12.2023
SG 2.1</oddHeader>
    <oddFooter>&amp;R&amp;A</oddFooter>
  </headerFooter>
  <rowBreaks count="3" manualBreakCount="3">
    <brk id="36" max="5" man="1"/>
    <brk id="78" max="5" man="1"/>
    <brk id="128" max="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31"/>
  <sheetViews>
    <sheetView zoomScaleNormal="100" zoomScaleSheetLayoutView="40" workbookViewId="0">
      <selection activeCell="B5" sqref="B5"/>
    </sheetView>
  </sheetViews>
  <sheetFormatPr baseColWidth="10" defaultColWidth="11.44140625" defaultRowHeight="15" x14ac:dyDescent="0.25"/>
  <cols>
    <col min="1" max="1" width="75.44140625" style="1" customWidth="1"/>
    <col min="2" max="2" width="10.33203125" style="1" customWidth="1"/>
    <col min="3" max="3" width="17" style="145" customWidth="1"/>
    <col min="4" max="16384" width="11.44140625" style="1"/>
  </cols>
  <sheetData>
    <row r="3" spans="1:3" s="3" customFormat="1" ht="17.399999999999999" x14ac:dyDescent="0.3">
      <c r="A3" s="60" t="s">
        <v>524</v>
      </c>
      <c r="B3" s="565"/>
      <c r="C3" s="161"/>
    </row>
    <row r="4" spans="1:3" s="3" customFormat="1" ht="17.399999999999999" x14ac:dyDescent="0.3">
      <c r="A4" s="60" t="s">
        <v>458</v>
      </c>
      <c r="B4" s="8"/>
      <c r="C4" s="7"/>
    </row>
    <row r="5" spans="1:3" s="3" customFormat="1" x14ac:dyDescent="0.25">
      <c r="A5" s="23"/>
      <c r="B5" s="8"/>
      <c r="C5" s="7"/>
    </row>
    <row r="6" spans="1:3" s="3" customFormat="1" ht="13.8" x14ac:dyDescent="0.25">
      <c r="A6" s="62"/>
      <c r="B6" s="8"/>
      <c r="C6" s="7"/>
    </row>
    <row r="7" spans="1:3" s="3" customFormat="1" ht="13.5" customHeight="1" x14ac:dyDescent="0.25">
      <c r="A7" s="23"/>
      <c r="B7" s="8"/>
      <c r="C7" s="7"/>
    </row>
    <row r="8" spans="1:3" s="3" customFormat="1" ht="6.75" customHeight="1" thickBot="1" x14ac:dyDescent="0.3">
      <c r="A8" s="23"/>
      <c r="B8" s="8"/>
      <c r="C8" s="7"/>
    </row>
    <row r="9" spans="1:3" s="3" customFormat="1" ht="27" customHeight="1" x14ac:dyDescent="0.25">
      <c r="A9" s="1689" t="s">
        <v>2</v>
      </c>
      <c r="B9" s="1691" t="s">
        <v>138</v>
      </c>
      <c r="C9" s="1895" t="s">
        <v>228</v>
      </c>
    </row>
    <row r="10" spans="1:3" s="3" customFormat="1" ht="18" customHeight="1" thickBot="1" x14ac:dyDescent="0.3">
      <c r="A10" s="1690"/>
      <c r="B10" s="1692"/>
      <c r="C10" s="1896"/>
    </row>
    <row r="11" spans="1:3" s="3" customFormat="1" ht="15.6" customHeight="1" x14ac:dyDescent="0.25">
      <c r="A11" s="1369" t="s">
        <v>358</v>
      </c>
      <c r="B11" s="231" t="s">
        <v>522</v>
      </c>
      <c r="C11" s="147">
        <v>1</v>
      </c>
    </row>
    <row r="12" spans="1:3" s="3" customFormat="1" ht="15.6" customHeight="1" x14ac:dyDescent="0.25">
      <c r="A12" s="1369" t="s">
        <v>172</v>
      </c>
      <c r="B12" s="231" t="s">
        <v>522</v>
      </c>
      <c r="C12" s="147">
        <v>1</v>
      </c>
    </row>
    <row r="13" spans="1:3" s="3" customFormat="1" ht="15.6" customHeight="1" thickBot="1" x14ac:dyDescent="0.3">
      <c r="A13" s="252" t="s">
        <v>114</v>
      </c>
      <c r="B13" s="252"/>
      <c r="C13" s="1370">
        <f>SUM(C11:C12)</f>
        <v>2</v>
      </c>
    </row>
    <row r="14" spans="1:3" s="3" customFormat="1" ht="15.6" customHeight="1" thickBot="1" x14ac:dyDescent="0.3">
      <c r="A14" s="255" t="s">
        <v>56</v>
      </c>
      <c r="B14" s="255"/>
      <c r="C14" s="30">
        <f>SUM(C13)</f>
        <v>2</v>
      </c>
    </row>
    <row r="15" spans="1:3" s="3" customFormat="1" ht="15.6" customHeight="1" x14ac:dyDescent="0.25">
      <c r="A15" s="1369" t="s">
        <v>6</v>
      </c>
      <c r="B15" s="231" t="s">
        <v>522</v>
      </c>
      <c r="C15" s="147">
        <v>11</v>
      </c>
    </row>
    <row r="16" spans="1:3" s="3" customFormat="1" ht="15.6" customHeight="1" x14ac:dyDescent="0.25">
      <c r="A16" s="1369" t="s">
        <v>150</v>
      </c>
      <c r="B16" s="231" t="s">
        <v>522</v>
      </c>
      <c r="C16" s="147">
        <v>1</v>
      </c>
    </row>
    <row r="17" spans="1:3" s="3" customFormat="1" ht="15.6" customHeight="1" x14ac:dyDescent="0.25">
      <c r="A17" s="1369" t="s">
        <v>521</v>
      </c>
      <c r="B17" s="231" t="s">
        <v>522</v>
      </c>
      <c r="C17" s="147">
        <v>1</v>
      </c>
    </row>
    <row r="18" spans="1:3" s="3" customFormat="1" ht="15.6" customHeight="1" x14ac:dyDescent="0.25">
      <c r="A18" s="246" t="s">
        <v>69</v>
      </c>
      <c r="B18" s="265"/>
      <c r="C18" s="29">
        <f>SUM(C15:C17)</f>
        <v>13</v>
      </c>
    </row>
    <row r="19" spans="1:3" s="3" customFormat="1" ht="15.6" customHeight="1" x14ac:dyDescent="0.25">
      <c r="A19" s="1369" t="s">
        <v>532</v>
      </c>
      <c r="B19" s="231" t="s">
        <v>522</v>
      </c>
      <c r="C19" s="147">
        <v>1</v>
      </c>
    </row>
    <row r="20" spans="1:3" ht="15.6" customHeight="1" x14ac:dyDescent="0.25">
      <c r="A20" s="264" t="s">
        <v>52</v>
      </c>
      <c r="B20" s="264"/>
      <c r="C20" s="29">
        <f>SUM(C19)</f>
        <v>1</v>
      </c>
    </row>
    <row r="21" spans="1:3" s="3" customFormat="1" ht="15.6" customHeight="1" x14ac:dyDescent="0.25">
      <c r="A21" s="1369" t="s">
        <v>520</v>
      </c>
      <c r="B21" s="231" t="s">
        <v>522</v>
      </c>
      <c r="C21" s="147">
        <v>1</v>
      </c>
    </row>
    <row r="22" spans="1:3" ht="15.6" customHeight="1" thickBot="1" x14ac:dyDescent="0.3">
      <c r="A22" s="264" t="s">
        <v>347</v>
      </c>
      <c r="B22" s="264"/>
      <c r="C22" s="29">
        <f>SUM(C21)</f>
        <v>1</v>
      </c>
    </row>
    <row r="23" spans="1:3" s="3" customFormat="1" ht="15.6" customHeight="1" thickBot="1" x14ac:dyDescent="0.3">
      <c r="A23" s="255" t="s">
        <v>55</v>
      </c>
      <c r="B23" s="263"/>
      <c r="C23" s="30">
        <f>SUM(C18+C22+C20)</f>
        <v>15</v>
      </c>
    </row>
    <row r="24" spans="1:3" s="67" customFormat="1" ht="18" thickBot="1" x14ac:dyDescent="0.3">
      <c r="A24" s="214" t="s">
        <v>8</v>
      </c>
      <c r="B24" s="215"/>
      <c r="C24" s="216">
        <f>SUM(C14+C23)</f>
        <v>17</v>
      </c>
    </row>
    <row r="25" spans="1:3" s="67" customFormat="1" ht="15.6" customHeight="1" x14ac:dyDescent="0.25">
      <c r="A25" s="3"/>
      <c r="B25" s="3"/>
      <c r="C25" s="7"/>
    </row>
    <row r="26" spans="1:3" s="69" customFormat="1" ht="15.6" customHeight="1" x14ac:dyDescent="0.25">
      <c r="A26" s="51" t="s">
        <v>523</v>
      </c>
      <c r="C26" s="197"/>
    </row>
    <row r="27" spans="1:3" s="69" customFormat="1" ht="15.6" customHeight="1" x14ac:dyDescent="0.25">
      <c r="C27" s="197"/>
    </row>
    <row r="28" spans="1:3" s="69" customFormat="1" ht="15.6" customHeight="1" x14ac:dyDescent="0.25">
      <c r="A28" s="61" t="s">
        <v>29</v>
      </c>
      <c r="B28" s="58"/>
      <c r="C28" s="1371"/>
    </row>
    <row r="29" spans="1:3" s="69" customFormat="1" x14ac:dyDescent="0.25">
      <c r="C29" s="197"/>
    </row>
    <row r="30" spans="1:3" s="69" customFormat="1" x14ac:dyDescent="0.25">
      <c r="C30" s="197"/>
    </row>
    <row r="31" spans="1:3" s="69" customFormat="1" x14ac:dyDescent="0.25">
      <c r="C31" s="197"/>
    </row>
  </sheetData>
  <dataConsolidate/>
  <mergeCells count="3">
    <mergeCell ref="A9:A10"/>
    <mergeCell ref="B9:B10"/>
    <mergeCell ref="C9:C10"/>
  </mergeCells>
  <pageMargins left="0.25" right="0.25" top="0.75" bottom="0.75" header="0.3" footer="0.3"/>
  <pageSetup paperSize="9" scale="88" fitToHeight="0" orientation="portrait" horizontalDpi="4294967295" verticalDpi="4294967295" r:id="rId1"/>
  <headerFooter alignWithMargins="0">
    <oddHeader>&amp;LFachhochschule Südwestfalen
- Der Kanzler -&amp;RIserlohn, 01.12.2023
SG 2.1</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9"/>
  <sheetViews>
    <sheetView zoomScaleNormal="100" zoomScaleSheetLayoutView="40" workbookViewId="0">
      <selection activeCell="A33" sqref="A33"/>
    </sheetView>
  </sheetViews>
  <sheetFormatPr baseColWidth="10" defaultColWidth="11.44140625" defaultRowHeight="15" x14ac:dyDescent="0.25"/>
  <cols>
    <col min="1" max="1" width="54.33203125" style="299" customWidth="1"/>
    <col min="2" max="2" width="5.6640625" style="299" customWidth="1"/>
    <col min="3" max="3" width="6.6640625" style="300" customWidth="1"/>
    <col min="4" max="4" width="7.6640625" style="299" customWidth="1"/>
    <col min="5" max="5" width="6.6640625" style="299" customWidth="1"/>
    <col min="6" max="6" width="7.6640625" style="299" customWidth="1"/>
    <col min="7" max="7" width="6.6640625" style="299" customWidth="1"/>
    <col min="8" max="8" width="7.6640625" style="299" customWidth="1"/>
    <col min="9" max="9" width="6.6640625" style="299" customWidth="1"/>
    <col min="10" max="10" width="7.6640625" style="299" customWidth="1"/>
    <col min="11" max="11" width="6.6640625" style="299" customWidth="1"/>
    <col min="12" max="12" width="7.6640625" style="299" customWidth="1"/>
    <col min="13" max="13" width="6.6640625" style="299" customWidth="1"/>
    <col min="14" max="14" width="7.6640625" style="299" customWidth="1"/>
    <col min="15" max="15" width="8.33203125" style="300" customWidth="1"/>
    <col min="16" max="16384" width="11.44140625" style="299"/>
  </cols>
  <sheetData>
    <row r="1" spans="1:18" ht="28.5" customHeight="1" x14ac:dyDescent="0.25"/>
    <row r="2" spans="1:18" s="306" customFormat="1" ht="15.6" x14ac:dyDescent="0.3">
      <c r="A2" s="301" t="s">
        <v>485</v>
      </c>
      <c r="B2" s="301"/>
      <c r="C2" s="302"/>
      <c r="D2" s="303"/>
      <c r="E2" s="303"/>
      <c r="F2" s="303"/>
      <c r="G2" s="303"/>
      <c r="H2" s="303"/>
      <c r="I2" s="303"/>
      <c r="J2" s="303"/>
      <c r="K2" s="303"/>
      <c r="L2" s="303"/>
      <c r="M2" s="303"/>
      <c r="N2" s="304"/>
      <c r="O2" s="305"/>
    </row>
    <row r="3" spans="1:18" s="306" customFormat="1" x14ac:dyDescent="0.25">
      <c r="A3" s="301" t="s">
        <v>486</v>
      </c>
      <c r="B3" s="307"/>
      <c r="C3" s="305"/>
      <c r="D3" s="304"/>
      <c r="E3" s="304"/>
      <c r="F3" s="304"/>
      <c r="G3" s="304"/>
      <c r="H3" s="304"/>
      <c r="I3" s="304"/>
      <c r="J3" s="304"/>
      <c r="K3" s="304"/>
      <c r="L3" s="304"/>
      <c r="M3" s="304"/>
      <c r="N3" s="304"/>
      <c r="O3" s="305"/>
    </row>
    <row r="4" spans="1:18" s="306" customFormat="1" x14ac:dyDescent="0.25">
      <c r="A4" s="1090"/>
      <c r="B4" s="307"/>
      <c r="C4" s="305"/>
      <c r="D4" s="304"/>
      <c r="E4" s="304"/>
      <c r="F4" s="304"/>
      <c r="G4" s="304"/>
      <c r="H4" s="304"/>
      <c r="I4" s="304"/>
      <c r="J4" s="304"/>
      <c r="K4" s="304"/>
      <c r="L4" s="304"/>
      <c r="M4" s="304"/>
      <c r="N4" s="304"/>
      <c r="O4" s="305"/>
    </row>
    <row r="5" spans="1:18" s="306" customFormat="1" ht="19.5" customHeight="1" thickBot="1" x14ac:dyDescent="0.3">
      <c r="A5" s="304"/>
      <c r="B5" s="304"/>
      <c r="C5" s="305"/>
      <c r="D5" s="304"/>
      <c r="E5" s="304"/>
      <c r="F5" s="304"/>
      <c r="G5" s="304"/>
      <c r="H5" s="304"/>
      <c r="I5" s="304"/>
      <c r="J5" s="304"/>
      <c r="K5" s="304"/>
      <c r="L5" s="304"/>
      <c r="M5" s="304"/>
      <c r="N5" s="304"/>
      <c r="O5" s="305"/>
    </row>
    <row r="6" spans="1:18" s="316" customFormat="1" ht="17.850000000000001" customHeight="1" thickBot="1" x14ac:dyDescent="0.3">
      <c r="A6" s="308"/>
      <c r="B6" s="308"/>
      <c r="C6" s="309"/>
      <c r="D6" s="310" t="s">
        <v>57</v>
      </c>
      <c r="E6" s="310"/>
      <c r="F6" s="311"/>
      <c r="G6" s="312"/>
      <c r="H6" s="313"/>
      <c r="I6" s="312"/>
      <c r="J6" s="311"/>
      <c r="K6" s="311"/>
      <c r="L6" s="311"/>
      <c r="M6" s="311"/>
      <c r="N6" s="314"/>
      <c r="O6" s="315"/>
    </row>
    <row r="7" spans="1:18" ht="22.35" customHeight="1" x14ac:dyDescent="0.25">
      <c r="A7" s="317" t="s">
        <v>2</v>
      </c>
      <c r="B7" s="317"/>
      <c r="C7" s="318" t="s">
        <v>3</v>
      </c>
      <c r="D7" s="319"/>
      <c r="E7" s="318" t="s">
        <v>58</v>
      </c>
      <c r="F7" s="319"/>
      <c r="G7" s="318" t="s">
        <v>59</v>
      </c>
      <c r="H7" s="319"/>
      <c r="I7" s="320" t="s">
        <v>60</v>
      </c>
      <c r="J7" s="321"/>
      <c r="K7" s="322" t="s">
        <v>61</v>
      </c>
      <c r="L7" s="323"/>
      <c r="M7" s="322" t="s">
        <v>62</v>
      </c>
      <c r="N7" s="323"/>
      <c r="O7" s="324" t="s">
        <v>14</v>
      </c>
    </row>
    <row r="8" spans="1:18" ht="22.35" customHeight="1" thickBot="1" x14ac:dyDescent="0.3">
      <c r="A8" s="325"/>
      <c r="B8" s="325"/>
      <c r="C8" s="326" t="s">
        <v>15</v>
      </c>
      <c r="D8" s="327" t="s">
        <v>16</v>
      </c>
      <c r="E8" s="326" t="s">
        <v>15</v>
      </c>
      <c r="F8" s="327" t="s">
        <v>16</v>
      </c>
      <c r="G8" s="326" t="s">
        <v>15</v>
      </c>
      <c r="H8" s="327" t="s">
        <v>16</v>
      </c>
      <c r="I8" s="326" t="s">
        <v>15</v>
      </c>
      <c r="J8" s="328" t="s">
        <v>16</v>
      </c>
      <c r="K8" s="329" t="s">
        <v>15</v>
      </c>
      <c r="L8" s="330" t="s">
        <v>16</v>
      </c>
      <c r="M8" s="331" t="s">
        <v>15</v>
      </c>
      <c r="N8" s="330" t="s">
        <v>16</v>
      </c>
      <c r="O8" s="332" t="s">
        <v>17</v>
      </c>
    </row>
    <row r="9" spans="1:18" ht="15.6" customHeight="1" x14ac:dyDescent="0.25">
      <c r="A9" s="521" t="s">
        <v>387</v>
      </c>
      <c r="B9" s="349" t="s">
        <v>40</v>
      </c>
      <c r="C9" s="350">
        <v>56</v>
      </c>
      <c r="D9" s="351">
        <f>SUM(C9)*100/(O9)</f>
        <v>42.424242424242422</v>
      </c>
      <c r="E9" s="352">
        <v>3</v>
      </c>
      <c r="F9" s="339">
        <f t="shared" ref="F9:F20" si="0">SUM(E9)*100/(O9)</f>
        <v>2.2727272727272729</v>
      </c>
      <c r="G9" s="352">
        <v>70</v>
      </c>
      <c r="H9" s="339">
        <f t="shared" ref="H9:H58" si="1">SUM(G9)*100/(O9)</f>
        <v>53.030303030303031</v>
      </c>
      <c r="I9" s="352">
        <v>3</v>
      </c>
      <c r="J9" s="339">
        <f t="shared" ref="J9:J58" si="2">SUM(I9)*100/(O9)</f>
        <v>2.2727272727272729</v>
      </c>
      <c r="K9" s="352">
        <v>0</v>
      </c>
      <c r="L9" s="339">
        <f t="shared" ref="L9:L58" si="3">SUM(K9)*100/(O9)</f>
        <v>0</v>
      </c>
      <c r="M9" s="352">
        <v>0</v>
      </c>
      <c r="N9" s="339">
        <f t="shared" ref="N9:N58" si="4">SUM(M9)*100/(O9)</f>
        <v>0</v>
      </c>
      <c r="O9" s="353">
        <f>SUM(C9,E9,G9,I9,K9,M9)</f>
        <v>132</v>
      </c>
      <c r="Q9" s="300"/>
      <c r="R9" s="300"/>
    </row>
    <row r="10" spans="1:18" ht="15.6" customHeight="1" x14ac:dyDescent="0.25">
      <c r="A10" s="521" t="s">
        <v>38</v>
      </c>
      <c r="B10" s="349" t="s">
        <v>40</v>
      </c>
      <c r="C10" s="350">
        <v>17</v>
      </c>
      <c r="D10" s="351">
        <f>SUM(C10)*100/(O10)</f>
        <v>29.310344827586206</v>
      </c>
      <c r="E10" s="352">
        <v>0</v>
      </c>
      <c r="F10" s="339">
        <f t="shared" ref="F10" si="5">SUM(E10)*100/(O10)</f>
        <v>0</v>
      </c>
      <c r="G10" s="352">
        <v>19</v>
      </c>
      <c r="H10" s="339">
        <f t="shared" ref="H10" si="6">SUM(G10)*100/(O10)</f>
        <v>32.758620689655174</v>
      </c>
      <c r="I10" s="352">
        <v>1</v>
      </c>
      <c r="J10" s="339">
        <f t="shared" ref="J10" si="7">SUM(I10)*100/(O10)</f>
        <v>1.7241379310344827</v>
      </c>
      <c r="K10" s="352">
        <v>17</v>
      </c>
      <c r="L10" s="339">
        <f t="shared" ref="L10" si="8">SUM(K10)*100/(O10)</f>
        <v>29.310344827586206</v>
      </c>
      <c r="M10" s="352">
        <v>4</v>
      </c>
      <c r="N10" s="339">
        <f t="shared" ref="N10" si="9">SUM(M10)*100/(O10)</f>
        <v>6.8965517241379306</v>
      </c>
      <c r="O10" s="353">
        <f>SUM(C10,E10,G10,I10,K10,M10)</f>
        <v>58</v>
      </c>
      <c r="Q10" s="300"/>
      <c r="R10" s="300"/>
    </row>
    <row r="11" spans="1:18" ht="15.6" customHeight="1" x14ac:dyDescent="0.25">
      <c r="A11" s="521" t="s">
        <v>30</v>
      </c>
      <c r="B11" s="354" t="s">
        <v>40</v>
      </c>
      <c r="C11" s="350">
        <v>0</v>
      </c>
      <c r="D11" s="351">
        <f t="shared" ref="D11:D58" si="10">SUM(C11)*100/(O11)</f>
        <v>0</v>
      </c>
      <c r="E11" s="352">
        <v>0</v>
      </c>
      <c r="F11" s="339">
        <f t="shared" si="0"/>
        <v>0</v>
      </c>
      <c r="G11" s="352">
        <v>0</v>
      </c>
      <c r="H11" s="339">
        <f t="shared" si="1"/>
        <v>0</v>
      </c>
      <c r="I11" s="352">
        <v>0</v>
      </c>
      <c r="J11" s="339">
        <f t="shared" si="2"/>
        <v>0</v>
      </c>
      <c r="K11" s="352">
        <v>9</v>
      </c>
      <c r="L11" s="339">
        <f t="shared" si="3"/>
        <v>90</v>
      </c>
      <c r="M11" s="352">
        <v>1</v>
      </c>
      <c r="N11" s="339">
        <f t="shared" si="4"/>
        <v>10</v>
      </c>
      <c r="O11" s="353">
        <f>SUM(C11,E11,G11,I11,K11,M11)</f>
        <v>10</v>
      </c>
      <c r="Q11" s="300"/>
      <c r="R11" s="300"/>
    </row>
    <row r="12" spans="1:18" ht="15.6" customHeight="1" x14ac:dyDescent="0.25">
      <c r="A12" s="472" t="s">
        <v>514</v>
      </c>
      <c r="B12" s="356" t="s">
        <v>40</v>
      </c>
      <c r="C12" s="350">
        <v>1</v>
      </c>
      <c r="D12" s="351">
        <f t="shared" ref="D12" si="11">SUM(C12)*100/(O12)</f>
        <v>100</v>
      </c>
      <c r="E12" s="352">
        <v>0</v>
      </c>
      <c r="F12" s="339">
        <f t="shared" ref="F12" si="12">SUM(E12)*100/(O12)</f>
        <v>0</v>
      </c>
      <c r="G12" s="352">
        <v>0</v>
      </c>
      <c r="H12" s="339">
        <f t="shared" ref="H12" si="13">SUM(G12)*100/(O12)</f>
        <v>0</v>
      </c>
      <c r="I12" s="352">
        <v>0</v>
      </c>
      <c r="J12" s="339">
        <f t="shared" ref="J12" si="14">SUM(I12)*100/(O12)</f>
        <v>0</v>
      </c>
      <c r="K12" s="352">
        <v>0</v>
      </c>
      <c r="L12" s="339">
        <f t="shared" ref="L12" si="15">SUM(K12)*100/(O12)</f>
        <v>0</v>
      </c>
      <c r="M12" s="352">
        <v>0</v>
      </c>
      <c r="N12" s="339">
        <f t="shared" ref="N12" si="16">SUM(M12)*100/(O12)</f>
        <v>0</v>
      </c>
      <c r="O12" s="353">
        <f t="shared" ref="O12" si="17">SUM(C12,E12,G12,I12,K12,M12)</f>
        <v>1</v>
      </c>
    </row>
    <row r="13" spans="1:18" ht="15.6" customHeight="1" x14ac:dyDescent="0.25">
      <c r="A13" s="472" t="s">
        <v>92</v>
      </c>
      <c r="B13" s="356" t="s">
        <v>40</v>
      </c>
      <c r="C13" s="350">
        <v>5</v>
      </c>
      <c r="D13" s="351">
        <f t="shared" si="10"/>
        <v>38.46153846153846</v>
      </c>
      <c r="E13" s="352">
        <v>0</v>
      </c>
      <c r="F13" s="339">
        <f t="shared" si="0"/>
        <v>0</v>
      </c>
      <c r="G13" s="352">
        <v>4</v>
      </c>
      <c r="H13" s="339">
        <f t="shared" si="1"/>
        <v>30.76923076923077</v>
      </c>
      <c r="I13" s="352">
        <v>0</v>
      </c>
      <c r="J13" s="339">
        <f t="shared" si="2"/>
        <v>0</v>
      </c>
      <c r="K13" s="352">
        <v>3</v>
      </c>
      <c r="L13" s="339">
        <f t="shared" si="3"/>
        <v>23.076923076923077</v>
      </c>
      <c r="M13" s="352">
        <v>1</v>
      </c>
      <c r="N13" s="339">
        <f t="shared" si="4"/>
        <v>7.6923076923076925</v>
      </c>
      <c r="O13" s="353">
        <f t="shared" ref="O13:O31" si="18">SUM(C13,E13,G13,I13,K13,M13)</f>
        <v>13</v>
      </c>
    </row>
    <row r="14" spans="1:18" ht="15.6" customHeight="1" x14ac:dyDescent="0.25">
      <c r="A14" s="341" t="s">
        <v>150</v>
      </c>
      <c r="B14" s="334" t="s">
        <v>40</v>
      </c>
      <c r="C14" s="335">
        <v>36</v>
      </c>
      <c r="D14" s="336">
        <f t="shared" si="10"/>
        <v>32.727272727272727</v>
      </c>
      <c r="E14" s="337">
        <v>1</v>
      </c>
      <c r="F14" s="338">
        <f t="shared" si="0"/>
        <v>0.90909090909090906</v>
      </c>
      <c r="G14" s="337">
        <v>42</v>
      </c>
      <c r="H14" s="338">
        <f t="shared" si="1"/>
        <v>38.18181818181818</v>
      </c>
      <c r="I14" s="337">
        <v>2</v>
      </c>
      <c r="J14" s="338">
        <f t="shared" si="2"/>
        <v>1.8181818181818181</v>
      </c>
      <c r="K14" s="337">
        <v>29</v>
      </c>
      <c r="L14" s="338">
        <f t="shared" si="3"/>
        <v>26.363636363636363</v>
      </c>
      <c r="M14" s="337">
        <v>0</v>
      </c>
      <c r="N14" s="339">
        <f t="shared" si="4"/>
        <v>0</v>
      </c>
      <c r="O14" s="340">
        <f>SUM(C14,E14,G14,I14,K14,M14)</f>
        <v>110</v>
      </c>
      <c r="Q14" s="300"/>
      <c r="R14" s="300"/>
    </row>
    <row r="15" spans="1:18" ht="15.6" customHeight="1" x14ac:dyDescent="0.25">
      <c r="A15" s="472" t="s">
        <v>201</v>
      </c>
      <c r="B15" s="356" t="s">
        <v>41</v>
      </c>
      <c r="C15" s="350">
        <v>0</v>
      </c>
      <c r="D15" s="351">
        <f t="shared" si="10"/>
        <v>0</v>
      </c>
      <c r="E15" s="352">
        <v>4</v>
      </c>
      <c r="F15" s="339">
        <f t="shared" si="0"/>
        <v>26.666666666666668</v>
      </c>
      <c r="G15" s="352">
        <v>5</v>
      </c>
      <c r="H15" s="339">
        <f t="shared" si="1"/>
        <v>33.333333333333336</v>
      </c>
      <c r="I15" s="352">
        <v>2</v>
      </c>
      <c r="J15" s="339">
        <f t="shared" si="2"/>
        <v>13.333333333333334</v>
      </c>
      <c r="K15" s="352">
        <v>3</v>
      </c>
      <c r="L15" s="339">
        <f t="shared" si="3"/>
        <v>20</v>
      </c>
      <c r="M15" s="352">
        <v>1</v>
      </c>
      <c r="N15" s="339">
        <f t="shared" si="4"/>
        <v>6.666666666666667</v>
      </c>
      <c r="O15" s="353">
        <f t="shared" si="18"/>
        <v>15</v>
      </c>
    </row>
    <row r="16" spans="1:18" ht="15.6" customHeight="1" x14ac:dyDescent="0.25">
      <c r="A16" s="472" t="s">
        <v>202</v>
      </c>
      <c r="B16" s="356" t="s">
        <v>41</v>
      </c>
      <c r="C16" s="350">
        <v>3</v>
      </c>
      <c r="D16" s="351">
        <f t="shared" ref="D16" si="19">SUM(C16)*100/(O16)</f>
        <v>18.75</v>
      </c>
      <c r="E16" s="352">
        <v>2</v>
      </c>
      <c r="F16" s="339">
        <f t="shared" ref="F16" si="20">SUM(E16)*100/(O16)</f>
        <v>12.5</v>
      </c>
      <c r="G16" s="352">
        <v>4</v>
      </c>
      <c r="H16" s="339">
        <f>SUM(G16)*100/(O16)</f>
        <v>25</v>
      </c>
      <c r="I16" s="352">
        <v>1</v>
      </c>
      <c r="J16" s="339">
        <f t="shared" ref="J16" si="21">SUM(I16)*100/(O16)</f>
        <v>6.25</v>
      </c>
      <c r="K16" s="352">
        <v>4</v>
      </c>
      <c r="L16" s="339">
        <f t="shared" ref="L16" si="22">SUM(K16)*100/(O16)</f>
        <v>25</v>
      </c>
      <c r="M16" s="352">
        <v>2</v>
      </c>
      <c r="N16" s="339">
        <f t="shared" ref="N16" si="23">SUM(M16)*100/(O16)</f>
        <v>12.5</v>
      </c>
      <c r="O16" s="353">
        <f t="shared" ref="O16" si="24">SUM(C16,E16,G16,I16,K16,M16)</f>
        <v>16</v>
      </c>
    </row>
    <row r="17" spans="1:18" ht="15.6" customHeight="1" x14ac:dyDescent="0.25">
      <c r="A17" s="472" t="s">
        <v>124</v>
      </c>
      <c r="B17" s="356" t="s">
        <v>40</v>
      </c>
      <c r="C17" s="350">
        <v>2</v>
      </c>
      <c r="D17" s="351">
        <f t="shared" si="10"/>
        <v>33.333333333333336</v>
      </c>
      <c r="E17" s="352">
        <v>0</v>
      </c>
      <c r="F17" s="339">
        <f t="shared" si="0"/>
        <v>0</v>
      </c>
      <c r="G17" s="352">
        <v>3</v>
      </c>
      <c r="H17" s="339">
        <f t="shared" si="1"/>
        <v>50</v>
      </c>
      <c r="I17" s="352">
        <v>0</v>
      </c>
      <c r="J17" s="339">
        <f t="shared" si="2"/>
        <v>0</v>
      </c>
      <c r="K17" s="352">
        <v>1</v>
      </c>
      <c r="L17" s="339">
        <f t="shared" si="3"/>
        <v>16.666666666666668</v>
      </c>
      <c r="M17" s="352">
        <v>0</v>
      </c>
      <c r="N17" s="339">
        <f t="shared" si="4"/>
        <v>0</v>
      </c>
      <c r="O17" s="353">
        <f t="shared" si="18"/>
        <v>6</v>
      </c>
    </row>
    <row r="18" spans="1:18" ht="15.6" customHeight="1" x14ac:dyDescent="0.25">
      <c r="A18" s="472" t="s">
        <v>216</v>
      </c>
      <c r="B18" s="356" t="s">
        <v>40</v>
      </c>
      <c r="C18" s="350">
        <v>0</v>
      </c>
      <c r="D18" s="351">
        <f t="shared" ref="D18" si="25">SUM(C18)*100/(O18)</f>
        <v>0</v>
      </c>
      <c r="E18" s="352">
        <v>0</v>
      </c>
      <c r="F18" s="339">
        <f t="shared" ref="F18" si="26">SUM(E18)*100/(O18)</f>
        <v>0</v>
      </c>
      <c r="G18" s="352">
        <v>0</v>
      </c>
      <c r="H18" s="339">
        <f t="shared" ref="H18" si="27">SUM(G18)*100/(O18)</f>
        <v>0</v>
      </c>
      <c r="I18" s="352">
        <v>0</v>
      </c>
      <c r="J18" s="339">
        <f t="shared" ref="J18" si="28">SUM(I18)*100/(O18)</f>
        <v>0</v>
      </c>
      <c r="K18" s="352">
        <v>8</v>
      </c>
      <c r="L18" s="339">
        <f t="shared" ref="L18" si="29">SUM(K18)*100/(O18)</f>
        <v>88.888888888888886</v>
      </c>
      <c r="M18" s="352">
        <v>1</v>
      </c>
      <c r="N18" s="339">
        <f t="shared" ref="N18" si="30">SUM(M18)*100/(O18)</f>
        <v>11.111111111111111</v>
      </c>
      <c r="O18" s="353">
        <f t="shared" ref="O18" si="31">SUM(C18,E18,G18,I18,K18,M18)</f>
        <v>9</v>
      </c>
    </row>
    <row r="19" spans="1:18" ht="15.6" customHeight="1" x14ac:dyDescent="0.25">
      <c r="A19" s="472" t="s">
        <v>4</v>
      </c>
      <c r="B19" s="356" t="s">
        <v>40</v>
      </c>
      <c r="C19" s="350">
        <v>10</v>
      </c>
      <c r="D19" s="351">
        <f t="shared" ref="D19" si="32">SUM(C19)*100/(O19)</f>
        <v>100</v>
      </c>
      <c r="E19" s="352">
        <v>0</v>
      </c>
      <c r="F19" s="339">
        <f t="shared" ref="F19" si="33">SUM(E19)*100/(O19)</f>
        <v>0</v>
      </c>
      <c r="G19" s="352">
        <v>0</v>
      </c>
      <c r="H19" s="339">
        <f t="shared" ref="H19" si="34">SUM(G19)*100/(O19)</f>
        <v>0</v>
      </c>
      <c r="I19" s="352">
        <v>0</v>
      </c>
      <c r="J19" s="339">
        <f t="shared" ref="J19" si="35">SUM(I19)*100/(O19)</f>
        <v>0</v>
      </c>
      <c r="K19" s="352">
        <v>0</v>
      </c>
      <c r="L19" s="339">
        <f t="shared" ref="L19" si="36">SUM(K19)*100/(O19)</f>
        <v>0</v>
      </c>
      <c r="M19" s="352">
        <v>0</v>
      </c>
      <c r="N19" s="339">
        <f t="shared" ref="N19" si="37">SUM(M19)*100/(O19)</f>
        <v>0</v>
      </c>
      <c r="O19" s="353">
        <f t="shared" ref="O19" si="38">SUM(C19,E19,G19,I19,K19,M19)</f>
        <v>10</v>
      </c>
    </row>
    <row r="20" spans="1:18" ht="15.6" customHeight="1" x14ac:dyDescent="0.25">
      <c r="A20" s="472" t="s">
        <v>24</v>
      </c>
      <c r="B20" s="356" t="s">
        <v>40</v>
      </c>
      <c r="C20" s="350">
        <v>4</v>
      </c>
      <c r="D20" s="351">
        <f t="shared" si="10"/>
        <v>25</v>
      </c>
      <c r="E20" s="352">
        <v>0</v>
      </c>
      <c r="F20" s="339">
        <f t="shared" si="0"/>
        <v>0</v>
      </c>
      <c r="G20" s="352">
        <v>5</v>
      </c>
      <c r="H20" s="339">
        <f t="shared" si="1"/>
        <v>31.25</v>
      </c>
      <c r="I20" s="352">
        <v>0</v>
      </c>
      <c r="J20" s="339">
        <f t="shared" si="2"/>
        <v>0</v>
      </c>
      <c r="K20" s="352">
        <v>6</v>
      </c>
      <c r="L20" s="339">
        <f t="shared" si="3"/>
        <v>37.5</v>
      </c>
      <c r="M20" s="352">
        <v>1</v>
      </c>
      <c r="N20" s="339">
        <f t="shared" si="4"/>
        <v>6.25</v>
      </c>
      <c r="O20" s="353">
        <f t="shared" si="18"/>
        <v>16</v>
      </c>
      <c r="Q20" s="300"/>
      <c r="R20" s="300"/>
    </row>
    <row r="21" spans="1:18" ht="15.6" customHeight="1" x14ac:dyDescent="0.25">
      <c r="A21" s="472" t="s">
        <v>95</v>
      </c>
      <c r="B21" s="356" t="s">
        <v>40</v>
      </c>
      <c r="C21" s="350">
        <v>5</v>
      </c>
      <c r="D21" s="351">
        <f t="shared" ref="D21" si="39">SUM(C21)*100/(O21)</f>
        <v>21.739130434782609</v>
      </c>
      <c r="E21" s="352">
        <v>1</v>
      </c>
      <c r="F21" s="339">
        <f t="shared" ref="F21" si="40">SUM(E21)*100/(O21)</f>
        <v>4.3478260869565215</v>
      </c>
      <c r="G21" s="352">
        <v>7</v>
      </c>
      <c r="H21" s="339">
        <f t="shared" ref="H21" si="41">SUM(G21)*100/(O21)</f>
        <v>30.434782608695652</v>
      </c>
      <c r="I21" s="352">
        <v>0</v>
      </c>
      <c r="J21" s="339">
        <f t="shared" ref="J21" si="42">SUM(I21)*100/(O21)</f>
        <v>0</v>
      </c>
      <c r="K21" s="352">
        <v>10</v>
      </c>
      <c r="L21" s="339">
        <f t="shared" ref="L21" si="43">SUM(K21)*100/(O21)</f>
        <v>43.478260869565219</v>
      </c>
      <c r="M21" s="352">
        <v>0</v>
      </c>
      <c r="N21" s="339">
        <f t="shared" ref="N21" si="44">SUM(M21)*100/(O21)</f>
        <v>0</v>
      </c>
      <c r="O21" s="353">
        <f t="shared" ref="O21" si="45">SUM(C21,E21,G21,I21,K21,M21)</f>
        <v>23</v>
      </c>
      <c r="Q21" s="300"/>
      <c r="R21" s="300"/>
    </row>
    <row r="22" spans="1:18" ht="15.75" customHeight="1" x14ac:dyDescent="0.25">
      <c r="A22" s="755" t="s">
        <v>403</v>
      </c>
      <c r="B22" s="400" t="s">
        <v>41</v>
      </c>
      <c r="C22" s="342">
        <v>0</v>
      </c>
      <c r="D22" s="343">
        <f t="shared" ref="D22" si="46">SUM(C22)*100/(O22)</f>
        <v>0</v>
      </c>
      <c r="E22" s="342">
        <v>0</v>
      </c>
      <c r="F22" s="344">
        <f t="shared" ref="F22" si="47">SUM(E22)*100/(O22)</f>
        <v>0</v>
      </c>
      <c r="G22" s="342">
        <v>1</v>
      </c>
      <c r="H22" s="1148">
        <f t="shared" ref="H22" si="48">SUM(G22)*100/(O22)</f>
        <v>100</v>
      </c>
      <c r="I22" s="342">
        <v>0</v>
      </c>
      <c r="J22" s="1092">
        <f t="shared" ref="J22" si="49">SUM(I22)*100/(O22)</f>
        <v>0</v>
      </c>
      <c r="K22" s="342">
        <v>0</v>
      </c>
      <c r="L22" s="344">
        <f t="shared" ref="L22" si="50">SUM(K22)*100/(O22)</f>
        <v>0</v>
      </c>
      <c r="M22" s="342">
        <v>0</v>
      </c>
      <c r="N22" s="344">
        <f t="shared" ref="N22" si="51">SUM(M22)*100/(O22)</f>
        <v>0</v>
      </c>
      <c r="O22" s="463">
        <f t="shared" si="18"/>
        <v>1</v>
      </c>
    </row>
    <row r="23" spans="1:18" ht="15.6" customHeight="1" x14ac:dyDescent="0.25">
      <c r="A23" s="572" t="s">
        <v>133</v>
      </c>
      <c r="B23" s="356" t="s">
        <v>40</v>
      </c>
      <c r="C23" s="350">
        <v>7</v>
      </c>
      <c r="D23" s="351">
        <f t="shared" si="10"/>
        <v>50</v>
      </c>
      <c r="E23" s="352">
        <v>0</v>
      </c>
      <c r="F23" s="339">
        <f t="shared" ref="F23:F43" si="52">SUM(E23)*100/(O23)</f>
        <v>0</v>
      </c>
      <c r="G23" s="352">
        <v>1</v>
      </c>
      <c r="H23" s="339">
        <f t="shared" si="1"/>
        <v>7.1428571428571432</v>
      </c>
      <c r="I23" s="352">
        <v>0</v>
      </c>
      <c r="J23" s="339">
        <f t="shared" si="2"/>
        <v>0</v>
      </c>
      <c r="K23" s="352">
        <v>6</v>
      </c>
      <c r="L23" s="339">
        <f t="shared" si="3"/>
        <v>42.857142857142854</v>
      </c>
      <c r="M23" s="352">
        <v>0</v>
      </c>
      <c r="N23" s="339">
        <f t="shared" si="4"/>
        <v>0</v>
      </c>
      <c r="O23" s="353">
        <f t="shared" si="18"/>
        <v>14</v>
      </c>
      <c r="Q23" s="300"/>
      <c r="R23" s="300"/>
    </row>
    <row r="24" spans="1:18" ht="15.6" customHeight="1" x14ac:dyDescent="0.25">
      <c r="A24" s="573" t="s">
        <v>26</v>
      </c>
      <c r="B24" s="356" t="s">
        <v>40</v>
      </c>
      <c r="C24" s="350">
        <v>43</v>
      </c>
      <c r="D24" s="351">
        <f t="shared" si="10"/>
        <v>48.314606741573037</v>
      </c>
      <c r="E24" s="352">
        <v>1</v>
      </c>
      <c r="F24" s="339">
        <f t="shared" si="52"/>
        <v>1.1235955056179776</v>
      </c>
      <c r="G24" s="352">
        <v>24</v>
      </c>
      <c r="H24" s="339">
        <f t="shared" si="1"/>
        <v>26.966292134831459</v>
      </c>
      <c r="I24" s="352">
        <v>2</v>
      </c>
      <c r="J24" s="339">
        <f t="shared" si="2"/>
        <v>2.2471910112359552</v>
      </c>
      <c r="K24" s="352">
        <v>18</v>
      </c>
      <c r="L24" s="339">
        <f t="shared" si="3"/>
        <v>20.224719101123597</v>
      </c>
      <c r="M24" s="352">
        <v>1</v>
      </c>
      <c r="N24" s="339">
        <f t="shared" si="4"/>
        <v>1.1235955056179776</v>
      </c>
      <c r="O24" s="353">
        <f t="shared" si="18"/>
        <v>89</v>
      </c>
      <c r="Q24" s="300"/>
      <c r="R24" s="300"/>
    </row>
    <row r="25" spans="1:18" ht="15.6" customHeight="1" x14ac:dyDescent="0.25">
      <c r="A25" s="573" t="s">
        <v>26</v>
      </c>
      <c r="B25" s="356" t="s">
        <v>41</v>
      </c>
      <c r="C25" s="350">
        <v>21</v>
      </c>
      <c r="D25" s="351">
        <f>SUM(C25)*100/(O25)</f>
        <v>28</v>
      </c>
      <c r="E25" s="352">
        <v>2</v>
      </c>
      <c r="F25" s="339">
        <f t="shared" si="52"/>
        <v>2.6666666666666665</v>
      </c>
      <c r="G25" s="352">
        <v>25</v>
      </c>
      <c r="H25" s="339">
        <f t="shared" si="1"/>
        <v>33.333333333333336</v>
      </c>
      <c r="I25" s="352">
        <v>2</v>
      </c>
      <c r="J25" s="339">
        <f t="shared" si="2"/>
        <v>2.6666666666666665</v>
      </c>
      <c r="K25" s="352">
        <v>25</v>
      </c>
      <c r="L25" s="339">
        <f t="shared" si="3"/>
        <v>33.333333333333336</v>
      </c>
      <c r="M25" s="352">
        <v>0</v>
      </c>
      <c r="N25" s="339">
        <f t="shared" si="4"/>
        <v>0</v>
      </c>
      <c r="O25" s="353">
        <f t="shared" si="18"/>
        <v>75</v>
      </c>
      <c r="Q25" s="300"/>
      <c r="R25" s="300"/>
    </row>
    <row r="26" spans="1:18" ht="15.6" customHeight="1" x14ac:dyDescent="0.25">
      <c r="A26" s="573" t="s">
        <v>32</v>
      </c>
      <c r="B26" s="356" t="s">
        <v>40</v>
      </c>
      <c r="C26" s="350">
        <v>15</v>
      </c>
      <c r="D26" s="351">
        <f t="shared" si="10"/>
        <v>41.666666666666664</v>
      </c>
      <c r="E26" s="352">
        <v>2</v>
      </c>
      <c r="F26" s="339">
        <f t="shared" si="52"/>
        <v>5.5555555555555554</v>
      </c>
      <c r="G26" s="352">
        <v>10</v>
      </c>
      <c r="H26" s="339">
        <f t="shared" ref="H26:H32" si="53">SUM(G26)*100/(O26)</f>
        <v>27.777777777777779</v>
      </c>
      <c r="I26" s="352">
        <v>1</v>
      </c>
      <c r="J26" s="339">
        <f t="shared" ref="J26:J31" si="54">SUM(I26)*100/(O26)</f>
        <v>2.7777777777777777</v>
      </c>
      <c r="K26" s="352">
        <v>8</v>
      </c>
      <c r="L26" s="339">
        <f t="shared" si="3"/>
        <v>22.222222222222221</v>
      </c>
      <c r="M26" s="352">
        <v>0</v>
      </c>
      <c r="N26" s="339">
        <f t="shared" ref="N26:N31" si="55">SUM(M26)*100/(O26)</f>
        <v>0</v>
      </c>
      <c r="O26" s="353">
        <f t="shared" si="18"/>
        <v>36</v>
      </c>
      <c r="Q26" s="300"/>
      <c r="R26" s="300"/>
    </row>
    <row r="27" spans="1:18" ht="27.75" customHeight="1" x14ac:dyDescent="0.25">
      <c r="A27" s="574" t="s">
        <v>161</v>
      </c>
      <c r="B27" s="358" t="s">
        <v>40</v>
      </c>
      <c r="C27" s="367">
        <v>44</v>
      </c>
      <c r="D27" s="404">
        <f t="shared" si="10"/>
        <v>37.931034482758619</v>
      </c>
      <c r="E27" s="368">
        <v>1</v>
      </c>
      <c r="F27" s="339">
        <f t="shared" si="52"/>
        <v>0.86206896551724133</v>
      </c>
      <c r="G27" s="359">
        <v>35</v>
      </c>
      <c r="H27" s="405">
        <f t="shared" si="53"/>
        <v>30.172413793103448</v>
      </c>
      <c r="I27" s="359">
        <v>1</v>
      </c>
      <c r="J27" s="405">
        <f t="shared" si="54"/>
        <v>0.86206896551724133</v>
      </c>
      <c r="K27" s="368">
        <v>34</v>
      </c>
      <c r="L27" s="405">
        <f t="shared" si="3"/>
        <v>29.310344827586206</v>
      </c>
      <c r="M27" s="368">
        <v>1</v>
      </c>
      <c r="N27" s="405">
        <f t="shared" si="55"/>
        <v>0.86206896551724133</v>
      </c>
      <c r="O27" s="430">
        <f t="shared" si="18"/>
        <v>116</v>
      </c>
      <c r="Q27" s="300"/>
      <c r="R27" s="300"/>
    </row>
    <row r="28" spans="1:18" ht="27.75" customHeight="1" x14ac:dyDescent="0.25">
      <c r="A28" s="1114" t="s">
        <v>186</v>
      </c>
      <c r="B28" s="575" t="s">
        <v>41</v>
      </c>
      <c r="C28" s="571">
        <v>3</v>
      </c>
      <c r="D28" s="568">
        <f t="shared" si="10"/>
        <v>18.75</v>
      </c>
      <c r="E28" s="352">
        <v>1</v>
      </c>
      <c r="F28" s="339">
        <f t="shared" si="52"/>
        <v>6.25</v>
      </c>
      <c r="G28" s="352">
        <v>9</v>
      </c>
      <c r="H28" s="405">
        <f t="shared" si="53"/>
        <v>56.25</v>
      </c>
      <c r="I28" s="352">
        <v>2</v>
      </c>
      <c r="J28" s="405">
        <f t="shared" si="54"/>
        <v>12.5</v>
      </c>
      <c r="K28" s="352">
        <v>1</v>
      </c>
      <c r="L28" s="405">
        <f t="shared" si="3"/>
        <v>6.25</v>
      </c>
      <c r="M28" s="352">
        <v>0</v>
      </c>
      <c r="N28" s="405">
        <f t="shared" si="55"/>
        <v>0</v>
      </c>
      <c r="O28" s="430">
        <f t="shared" si="18"/>
        <v>16</v>
      </c>
      <c r="P28" s="361"/>
    </row>
    <row r="29" spans="1:18" ht="27.75" customHeight="1" x14ac:dyDescent="0.25">
      <c r="A29" s="1114" t="s">
        <v>187</v>
      </c>
      <c r="B29" s="400" t="s">
        <v>41</v>
      </c>
      <c r="C29" s="571">
        <v>10</v>
      </c>
      <c r="D29" s="568">
        <f t="shared" si="10"/>
        <v>15.384615384615385</v>
      </c>
      <c r="E29" s="352">
        <v>9</v>
      </c>
      <c r="F29" s="339">
        <f t="shared" si="52"/>
        <v>13.846153846153847</v>
      </c>
      <c r="G29" s="570">
        <v>17</v>
      </c>
      <c r="H29" s="569">
        <f t="shared" si="53"/>
        <v>26.153846153846153</v>
      </c>
      <c r="I29" s="352">
        <v>4</v>
      </c>
      <c r="J29" s="569">
        <f t="shared" si="54"/>
        <v>6.1538461538461542</v>
      </c>
      <c r="K29" s="352">
        <v>17</v>
      </c>
      <c r="L29" s="569">
        <f t="shared" si="3"/>
        <v>26.153846153846153</v>
      </c>
      <c r="M29" s="352">
        <v>8</v>
      </c>
      <c r="N29" s="497">
        <f t="shared" si="55"/>
        <v>12.307692307692308</v>
      </c>
      <c r="O29" s="401">
        <f t="shared" si="18"/>
        <v>65</v>
      </c>
      <c r="P29" s="361"/>
    </row>
    <row r="30" spans="1:18" ht="27.75" customHeight="1" x14ac:dyDescent="0.25">
      <c r="A30" s="1114" t="s">
        <v>360</v>
      </c>
      <c r="B30" s="400" t="s">
        <v>41</v>
      </c>
      <c r="C30" s="571">
        <v>123</v>
      </c>
      <c r="D30" s="568">
        <f t="shared" ref="D30" si="56">SUM(C30)*100/(O30)</f>
        <v>54.185022026431717</v>
      </c>
      <c r="E30" s="352">
        <v>0</v>
      </c>
      <c r="F30" s="339">
        <f t="shared" ref="F30" si="57">SUM(E30)*100/(O30)</f>
        <v>0</v>
      </c>
      <c r="G30" s="570">
        <v>62</v>
      </c>
      <c r="H30" s="569">
        <f t="shared" ref="H30" si="58">SUM(G30)*100/(O30)</f>
        <v>27.312775330396477</v>
      </c>
      <c r="I30" s="352">
        <v>2</v>
      </c>
      <c r="J30" s="569">
        <f t="shared" si="54"/>
        <v>0.88105726872246692</v>
      </c>
      <c r="K30" s="352">
        <v>40</v>
      </c>
      <c r="L30" s="569">
        <f t="shared" ref="L30" si="59">SUM(K30)*100/(O30)</f>
        <v>17.621145374449338</v>
      </c>
      <c r="M30" s="352">
        <v>0</v>
      </c>
      <c r="N30" s="497">
        <f t="shared" si="55"/>
        <v>0</v>
      </c>
      <c r="O30" s="401">
        <f t="shared" ref="O30" si="60">SUM(C30,E30,G30,I30,K30,M30)</f>
        <v>227</v>
      </c>
      <c r="P30" s="361"/>
    </row>
    <row r="31" spans="1:18" s="347" customFormat="1" ht="15.6" thickBot="1" x14ac:dyDescent="0.3">
      <c r="A31" s="1114" t="s">
        <v>174</v>
      </c>
      <c r="B31" s="575" t="s">
        <v>41</v>
      </c>
      <c r="C31" s="350">
        <v>33</v>
      </c>
      <c r="D31" s="568">
        <f t="shared" si="10"/>
        <v>36.666666666666664</v>
      </c>
      <c r="E31" s="352">
        <v>0</v>
      </c>
      <c r="F31" s="339">
        <f t="shared" si="52"/>
        <v>0</v>
      </c>
      <c r="G31" s="567">
        <v>39</v>
      </c>
      <c r="H31" s="569">
        <f t="shared" si="53"/>
        <v>43.333333333333336</v>
      </c>
      <c r="I31" s="352">
        <v>0</v>
      </c>
      <c r="J31" s="1448">
        <f t="shared" si="54"/>
        <v>0</v>
      </c>
      <c r="K31" s="352">
        <v>17</v>
      </c>
      <c r="L31" s="569">
        <f t="shared" si="3"/>
        <v>18.888888888888889</v>
      </c>
      <c r="M31" s="352">
        <v>1</v>
      </c>
      <c r="N31" s="569">
        <f t="shared" si="55"/>
        <v>1.1111111111111112</v>
      </c>
      <c r="O31" s="353">
        <f t="shared" si="18"/>
        <v>90</v>
      </c>
      <c r="P31" s="576"/>
    </row>
    <row r="32" spans="1:18" s="378" customFormat="1" ht="16.2" thickBot="1" x14ac:dyDescent="0.35">
      <c r="A32" s="362" t="s">
        <v>5</v>
      </c>
      <c r="B32" s="363"/>
      <c r="C32" s="364">
        <f>SUM(C9:C31)</f>
        <v>438</v>
      </c>
      <c r="D32" s="591">
        <f t="shared" si="10"/>
        <v>38.153310104529616</v>
      </c>
      <c r="E32" s="364">
        <f>SUM(E9:E31)</f>
        <v>27</v>
      </c>
      <c r="F32" s="592">
        <f t="shared" si="52"/>
        <v>2.3519163763066202</v>
      </c>
      <c r="G32" s="364">
        <f>SUM(G9:G31)</f>
        <v>382</v>
      </c>
      <c r="H32" s="593">
        <f t="shared" si="53"/>
        <v>33.275261324041814</v>
      </c>
      <c r="I32" s="364">
        <f>SUM(I9:I31)</f>
        <v>23</v>
      </c>
      <c r="J32" s="594">
        <f t="shared" si="2"/>
        <v>2.0034843205574915</v>
      </c>
      <c r="K32" s="364">
        <f>SUM(K9:K31)</f>
        <v>256</v>
      </c>
      <c r="L32" s="592">
        <f t="shared" si="3"/>
        <v>22.299651567944252</v>
      </c>
      <c r="M32" s="364">
        <f>SUM(M9:M31)</f>
        <v>22</v>
      </c>
      <c r="N32" s="592">
        <f t="shared" si="4"/>
        <v>1.9163763066202091</v>
      </c>
      <c r="O32" s="372">
        <f>SUM(O9:O31)</f>
        <v>1148</v>
      </c>
    </row>
    <row r="33" spans="1:15" ht="15.75" customHeight="1" x14ac:dyDescent="0.25">
      <c r="A33" s="1089" t="s">
        <v>377</v>
      </c>
      <c r="B33" s="400" t="s">
        <v>41</v>
      </c>
      <c r="C33" s="473">
        <v>0</v>
      </c>
      <c r="D33" s="343">
        <f t="shared" si="10"/>
        <v>0</v>
      </c>
      <c r="E33" s="473">
        <v>0</v>
      </c>
      <c r="F33" s="344">
        <f t="shared" si="52"/>
        <v>0</v>
      </c>
      <c r="G33" s="473">
        <v>0</v>
      </c>
      <c r="H33" s="1091">
        <f t="shared" si="1"/>
        <v>0</v>
      </c>
      <c r="I33" s="473">
        <v>0</v>
      </c>
      <c r="J33" s="580">
        <f t="shared" si="2"/>
        <v>0</v>
      </c>
      <c r="K33" s="473">
        <v>1</v>
      </c>
      <c r="L33" s="344">
        <f t="shared" si="3"/>
        <v>100</v>
      </c>
      <c r="M33" s="473">
        <v>0</v>
      </c>
      <c r="N33" s="344">
        <f t="shared" si="4"/>
        <v>0</v>
      </c>
      <c r="O33" s="463">
        <f t="shared" ref="O33:O57" si="61">SUM(C33,E33,G33,I33,K33,M33)</f>
        <v>1</v>
      </c>
    </row>
    <row r="34" spans="1:15" ht="15.75" customHeight="1" x14ac:dyDescent="0.25">
      <c r="A34" s="1077" t="s">
        <v>173</v>
      </c>
      <c r="B34" s="550" t="s">
        <v>40</v>
      </c>
      <c r="C34" s="473">
        <v>3</v>
      </c>
      <c r="D34" s="343">
        <f t="shared" ref="D34:D35" si="62">SUM(C34)*100/(O34)</f>
        <v>15.789473684210526</v>
      </c>
      <c r="E34" s="473">
        <v>0</v>
      </c>
      <c r="F34" s="344">
        <f t="shared" ref="F34" si="63">SUM(E34)*100/(O34)</f>
        <v>0</v>
      </c>
      <c r="G34" s="473">
        <v>10</v>
      </c>
      <c r="H34" s="557">
        <f t="shared" ref="H34:H35" si="64">SUM(G34)*100/(O34)</f>
        <v>52.631578947368418</v>
      </c>
      <c r="I34" s="473">
        <v>1</v>
      </c>
      <c r="J34" s="1092">
        <f t="shared" ref="J34:J35" si="65">SUM(I34)*100/(O34)</f>
        <v>5.2631578947368425</v>
      </c>
      <c r="K34" s="473">
        <v>5</v>
      </c>
      <c r="L34" s="344">
        <f t="shared" ref="L34:L35" si="66">SUM(K34)*100/(O34)</f>
        <v>26.315789473684209</v>
      </c>
      <c r="M34" s="473">
        <v>0</v>
      </c>
      <c r="N34" s="344">
        <f t="shared" ref="N34:N35" si="67">SUM(M34)*100/(O34)</f>
        <v>0</v>
      </c>
      <c r="O34" s="463">
        <f t="shared" ref="O34:O35" si="68">SUM(C34,E34,G34,I34,K34,M34)</f>
        <v>19</v>
      </c>
    </row>
    <row r="35" spans="1:15" ht="15" customHeight="1" x14ac:dyDescent="0.25">
      <c r="A35" s="472" t="s">
        <v>388</v>
      </c>
      <c r="B35" s="356" t="s">
        <v>40</v>
      </c>
      <c r="C35" s="350">
        <v>21</v>
      </c>
      <c r="D35" s="351">
        <f t="shared" si="62"/>
        <v>52.5</v>
      </c>
      <c r="E35" s="352">
        <v>0</v>
      </c>
      <c r="F35" s="339">
        <f t="shared" ref="F35" si="69">SUM(E35)*100/(O35)</f>
        <v>0</v>
      </c>
      <c r="G35" s="352">
        <v>19</v>
      </c>
      <c r="H35" s="339">
        <f t="shared" si="64"/>
        <v>47.5</v>
      </c>
      <c r="I35" s="352">
        <v>0</v>
      </c>
      <c r="J35" s="339">
        <f t="shared" si="65"/>
        <v>0</v>
      </c>
      <c r="K35" s="352">
        <v>0</v>
      </c>
      <c r="L35" s="339">
        <f t="shared" si="66"/>
        <v>0</v>
      </c>
      <c r="M35" s="352">
        <v>0</v>
      </c>
      <c r="N35" s="339">
        <f t="shared" si="67"/>
        <v>0</v>
      </c>
      <c r="O35" s="353">
        <f t="shared" si="68"/>
        <v>40</v>
      </c>
    </row>
    <row r="36" spans="1:15" ht="15" customHeight="1" x14ac:dyDescent="0.25">
      <c r="A36" s="472" t="s">
        <v>134</v>
      </c>
      <c r="B36" s="356" t="s">
        <v>40</v>
      </c>
      <c r="C36" s="350">
        <v>29</v>
      </c>
      <c r="D36" s="351">
        <f t="shared" si="10"/>
        <v>34.523809523809526</v>
      </c>
      <c r="E36" s="352">
        <v>0</v>
      </c>
      <c r="F36" s="339">
        <f t="shared" si="52"/>
        <v>0</v>
      </c>
      <c r="G36" s="352">
        <v>31</v>
      </c>
      <c r="H36" s="339">
        <f t="shared" si="1"/>
        <v>36.904761904761905</v>
      </c>
      <c r="I36" s="352">
        <v>0</v>
      </c>
      <c r="J36" s="339">
        <f t="shared" si="2"/>
        <v>0</v>
      </c>
      <c r="K36" s="352">
        <v>22</v>
      </c>
      <c r="L36" s="339">
        <f t="shared" si="3"/>
        <v>26.19047619047619</v>
      </c>
      <c r="M36" s="352">
        <v>2</v>
      </c>
      <c r="N36" s="339">
        <f t="shared" si="4"/>
        <v>2.3809523809523809</v>
      </c>
      <c r="O36" s="353">
        <f t="shared" si="61"/>
        <v>84</v>
      </c>
    </row>
    <row r="37" spans="1:15" ht="15" customHeight="1" x14ac:dyDescent="0.25">
      <c r="A37" s="472" t="s">
        <v>198</v>
      </c>
      <c r="B37" s="356" t="s">
        <v>41</v>
      </c>
      <c r="C37" s="350">
        <v>7</v>
      </c>
      <c r="D37" s="351">
        <f t="shared" ref="D37:D38" si="70">SUM(C37)*100/(O37)</f>
        <v>36.842105263157897</v>
      </c>
      <c r="E37" s="352">
        <v>2</v>
      </c>
      <c r="F37" s="339">
        <f t="shared" ref="F37" si="71">SUM(E37)*100/(O37)</f>
        <v>10.526315789473685</v>
      </c>
      <c r="G37" s="352">
        <v>4</v>
      </c>
      <c r="H37" s="339">
        <f t="shared" ref="H37:H38" si="72">SUM(G37)*100/(O37)</f>
        <v>21.05263157894737</v>
      </c>
      <c r="I37" s="352">
        <v>4</v>
      </c>
      <c r="J37" s="339">
        <f t="shared" ref="J37:J38" si="73">SUM(I37)*100/(O37)</f>
        <v>21.05263157894737</v>
      </c>
      <c r="K37" s="352">
        <v>2</v>
      </c>
      <c r="L37" s="339">
        <f t="shared" ref="L37:L38" si="74">SUM(K37)*100/(O37)</f>
        <v>10.526315789473685</v>
      </c>
      <c r="M37" s="352">
        <v>0</v>
      </c>
      <c r="N37" s="339">
        <f t="shared" ref="N37:N38" si="75">SUM(M37)*100/(O37)</f>
        <v>0</v>
      </c>
      <c r="O37" s="353">
        <f t="shared" ref="O37:O38" si="76">SUM(C37,E37,G37,I37,K37,M37)</f>
        <v>19</v>
      </c>
    </row>
    <row r="38" spans="1:15" ht="15.6" customHeight="1" x14ac:dyDescent="0.25">
      <c r="A38" s="472" t="s">
        <v>389</v>
      </c>
      <c r="B38" s="356" t="s">
        <v>40</v>
      </c>
      <c r="C38" s="350">
        <v>12</v>
      </c>
      <c r="D38" s="351">
        <f t="shared" si="70"/>
        <v>75</v>
      </c>
      <c r="E38" s="352">
        <v>0</v>
      </c>
      <c r="F38" s="339">
        <f t="shared" ref="F38" si="77">SUM(E38)*100/(O38)</f>
        <v>0</v>
      </c>
      <c r="G38" s="352">
        <v>4</v>
      </c>
      <c r="H38" s="339">
        <f t="shared" si="72"/>
        <v>25</v>
      </c>
      <c r="I38" s="352">
        <v>0</v>
      </c>
      <c r="J38" s="339">
        <f t="shared" si="73"/>
        <v>0</v>
      </c>
      <c r="K38" s="352">
        <v>0</v>
      </c>
      <c r="L38" s="339">
        <f t="shared" si="74"/>
        <v>0</v>
      </c>
      <c r="M38" s="352">
        <v>0</v>
      </c>
      <c r="N38" s="339">
        <f t="shared" si="75"/>
        <v>0</v>
      </c>
      <c r="O38" s="353">
        <f t="shared" si="76"/>
        <v>16</v>
      </c>
    </row>
    <row r="39" spans="1:15" ht="15.6" customHeight="1" x14ac:dyDescent="0.25">
      <c r="A39" s="472" t="s">
        <v>141</v>
      </c>
      <c r="B39" s="356" t="s">
        <v>40</v>
      </c>
      <c r="C39" s="350">
        <v>13</v>
      </c>
      <c r="D39" s="351">
        <f t="shared" si="10"/>
        <v>40.625</v>
      </c>
      <c r="E39" s="352">
        <v>0</v>
      </c>
      <c r="F39" s="339">
        <f t="shared" si="52"/>
        <v>0</v>
      </c>
      <c r="G39" s="352">
        <v>10</v>
      </c>
      <c r="H39" s="339">
        <f t="shared" si="1"/>
        <v>31.25</v>
      </c>
      <c r="I39" s="352">
        <v>0</v>
      </c>
      <c r="J39" s="339">
        <f t="shared" si="2"/>
        <v>0</v>
      </c>
      <c r="K39" s="352">
        <v>8</v>
      </c>
      <c r="L39" s="339">
        <f t="shared" si="3"/>
        <v>25</v>
      </c>
      <c r="M39" s="352">
        <v>1</v>
      </c>
      <c r="N39" s="339">
        <f t="shared" si="4"/>
        <v>3.125</v>
      </c>
      <c r="O39" s="353">
        <f t="shared" si="61"/>
        <v>32</v>
      </c>
    </row>
    <row r="40" spans="1:15" ht="15" customHeight="1" x14ac:dyDescent="0.25">
      <c r="A40" s="521" t="s">
        <v>357</v>
      </c>
      <c r="B40" s="356" t="s">
        <v>40</v>
      </c>
      <c r="C40" s="350">
        <v>31</v>
      </c>
      <c r="D40" s="351">
        <f t="shared" ref="D40:D42" si="78">SUM(C40)*100/(O40)</f>
        <v>43.661971830985912</v>
      </c>
      <c r="E40" s="352">
        <v>0</v>
      </c>
      <c r="F40" s="339">
        <f t="shared" ref="F40" si="79">SUM(E40)*100/(O40)</f>
        <v>0</v>
      </c>
      <c r="G40" s="352">
        <v>21</v>
      </c>
      <c r="H40" s="339">
        <f t="shared" ref="H40" si="80">SUM(G40)*100/(O40)</f>
        <v>29.577464788732396</v>
      </c>
      <c r="I40" s="352">
        <v>0</v>
      </c>
      <c r="J40" s="339">
        <f t="shared" ref="J40:J42" si="81">SUM(I40)*100/(O40)</f>
        <v>0</v>
      </c>
      <c r="K40" s="352">
        <v>19</v>
      </c>
      <c r="L40" s="339">
        <f t="shared" ref="L40:L42" si="82">SUM(K40)*100/(O40)</f>
        <v>26.760563380281692</v>
      </c>
      <c r="M40" s="352">
        <v>0</v>
      </c>
      <c r="N40" s="339">
        <f t="shared" ref="N40:N42" si="83">SUM(M40)*100/(O40)</f>
        <v>0</v>
      </c>
      <c r="O40" s="353">
        <f t="shared" ref="O40:O42" si="84">SUM(C40,E40,G40,I40,K40,M40)</f>
        <v>71</v>
      </c>
    </row>
    <row r="41" spans="1:15" ht="15" customHeight="1" x14ac:dyDescent="0.25">
      <c r="A41" s="348" t="s">
        <v>181</v>
      </c>
      <c r="B41" s="356" t="s">
        <v>40</v>
      </c>
      <c r="C41" s="350">
        <v>3</v>
      </c>
      <c r="D41" s="351">
        <f t="shared" si="78"/>
        <v>37.5</v>
      </c>
      <c r="E41" s="352">
        <v>0</v>
      </c>
      <c r="F41" s="339">
        <f t="shared" ref="F41:F42" si="85">SUM(E41)*100/(O41)</f>
        <v>0</v>
      </c>
      <c r="G41" s="352">
        <v>1</v>
      </c>
      <c r="H41" s="339">
        <f t="shared" ref="H41" si="86">SUM(G41)*100/(O41)</f>
        <v>12.5</v>
      </c>
      <c r="I41" s="352">
        <v>0</v>
      </c>
      <c r="J41" s="339">
        <f t="shared" si="81"/>
        <v>0</v>
      </c>
      <c r="K41" s="352">
        <v>4</v>
      </c>
      <c r="L41" s="339">
        <f t="shared" si="82"/>
        <v>50</v>
      </c>
      <c r="M41" s="352">
        <v>0</v>
      </c>
      <c r="N41" s="339">
        <f t="shared" si="83"/>
        <v>0</v>
      </c>
      <c r="O41" s="353">
        <f t="shared" si="84"/>
        <v>8</v>
      </c>
    </row>
    <row r="42" spans="1:15" ht="15" customHeight="1" x14ac:dyDescent="0.25">
      <c r="A42" s="348" t="s">
        <v>182</v>
      </c>
      <c r="B42" s="356" t="s">
        <v>40</v>
      </c>
      <c r="C42" s="350">
        <v>5</v>
      </c>
      <c r="D42" s="351">
        <f t="shared" si="78"/>
        <v>50</v>
      </c>
      <c r="E42" s="352">
        <v>0</v>
      </c>
      <c r="F42" s="339">
        <f t="shared" si="85"/>
        <v>0</v>
      </c>
      <c r="G42" s="352">
        <v>2</v>
      </c>
      <c r="H42" s="339">
        <f t="shared" ref="H42" si="87">SUM(G42)*100/(O42)</f>
        <v>20</v>
      </c>
      <c r="I42" s="352">
        <v>0</v>
      </c>
      <c r="J42" s="339">
        <f t="shared" si="81"/>
        <v>0</v>
      </c>
      <c r="K42" s="352">
        <v>3</v>
      </c>
      <c r="L42" s="339">
        <f t="shared" si="82"/>
        <v>30</v>
      </c>
      <c r="M42" s="352">
        <v>0</v>
      </c>
      <c r="N42" s="339">
        <f t="shared" si="83"/>
        <v>0</v>
      </c>
      <c r="O42" s="353">
        <f t="shared" si="84"/>
        <v>10</v>
      </c>
    </row>
    <row r="43" spans="1:15" ht="15" customHeight="1" x14ac:dyDescent="0.25">
      <c r="A43" s="472" t="s">
        <v>358</v>
      </c>
      <c r="B43" s="356" t="s">
        <v>40</v>
      </c>
      <c r="C43" s="350">
        <v>85</v>
      </c>
      <c r="D43" s="351">
        <f t="shared" ref="D43" si="88">SUM(C43)*100/(O43)</f>
        <v>42.288557213930346</v>
      </c>
      <c r="E43" s="352">
        <v>4</v>
      </c>
      <c r="F43" s="339">
        <f t="shared" si="52"/>
        <v>1.9900497512437811</v>
      </c>
      <c r="G43" s="352">
        <v>58</v>
      </c>
      <c r="H43" s="339">
        <f t="shared" ref="H43" si="89">SUM(G43)*100/(O43)</f>
        <v>28.855721393034827</v>
      </c>
      <c r="I43" s="352">
        <v>3</v>
      </c>
      <c r="J43" s="339">
        <f t="shared" ref="J43" si="90">SUM(I43)*100/(O43)</f>
        <v>1.4925373134328359</v>
      </c>
      <c r="K43" s="352">
        <v>49</v>
      </c>
      <c r="L43" s="339">
        <f t="shared" ref="L43" si="91">SUM(K43)*100/(O43)</f>
        <v>24.378109452736318</v>
      </c>
      <c r="M43" s="352">
        <v>2</v>
      </c>
      <c r="N43" s="339">
        <f t="shared" ref="N43" si="92">SUM(M43)*100/(O43)</f>
        <v>0.99502487562189057</v>
      </c>
      <c r="O43" s="353">
        <f t="shared" ref="O43" si="93">SUM(C43,E43,G43,I43,K43,M43)</f>
        <v>201</v>
      </c>
    </row>
    <row r="44" spans="1:15" ht="15" customHeight="1" x14ac:dyDescent="0.25">
      <c r="A44" s="472" t="s">
        <v>122</v>
      </c>
      <c r="B44" s="356" t="s">
        <v>40</v>
      </c>
      <c r="C44" s="350">
        <v>29</v>
      </c>
      <c r="D44" s="351">
        <f t="shared" si="10"/>
        <v>40.845070422535208</v>
      </c>
      <c r="E44" s="352">
        <v>1</v>
      </c>
      <c r="F44" s="339">
        <f t="shared" ref="F44:F48" si="94">SUM(E44)*100/(O44)</f>
        <v>1.408450704225352</v>
      </c>
      <c r="G44" s="352">
        <v>16</v>
      </c>
      <c r="H44" s="339">
        <f t="shared" si="1"/>
        <v>22.535211267605632</v>
      </c>
      <c r="I44" s="352">
        <v>5</v>
      </c>
      <c r="J44" s="339">
        <f t="shared" si="2"/>
        <v>7.042253521126761</v>
      </c>
      <c r="K44" s="352">
        <v>17</v>
      </c>
      <c r="L44" s="339">
        <f t="shared" si="3"/>
        <v>23.943661971830984</v>
      </c>
      <c r="M44" s="352">
        <v>3</v>
      </c>
      <c r="N44" s="339">
        <f t="shared" si="4"/>
        <v>4.225352112676056</v>
      </c>
      <c r="O44" s="353">
        <f t="shared" si="61"/>
        <v>71</v>
      </c>
    </row>
    <row r="45" spans="1:15" ht="15" customHeight="1" x14ac:dyDescent="0.25">
      <c r="A45" s="472" t="s">
        <v>361</v>
      </c>
      <c r="B45" s="356" t="s">
        <v>41</v>
      </c>
      <c r="C45" s="350">
        <v>16</v>
      </c>
      <c r="D45" s="351">
        <f t="shared" ref="D45" si="95">SUM(C45)*100/(O45)</f>
        <v>21.917808219178081</v>
      </c>
      <c r="E45" s="352">
        <v>15</v>
      </c>
      <c r="F45" s="339">
        <f t="shared" ref="F45" si="96">SUM(E45)*100/(O45)</f>
        <v>20.547945205479451</v>
      </c>
      <c r="G45" s="352">
        <v>20</v>
      </c>
      <c r="H45" s="339">
        <f t="shared" ref="H45" si="97">SUM(G45)*100/(O45)</f>
        <v>27.397260273972602</v>
      </c>
      <c r="I45" s="352">
        <v>16</v>
      </c>
      <c r="J45" s="339">
        <f t="shared" ref="J45" si="98">SUM(I45)*100/(O45)</f>
        <v>21.917808219178081</v>
      </c>
      <c r="K45" s="352">
        <v>6</v>
      </c>
      <c r="L45" s="339">
        <f t="shared" ref="L45" si="99">SUM(K45)*100/(O45)</f>
        <v>8.2191780821917817</v>
      </c>
      <c r="M45" s="352">
        <v>0</v>
      </c>
      <c r="N45" s="339">
        <f t="shared" ref="N45" si="100">SUM(M45)*100/(O45)</f>
        <v>0</v>
      </c>
      <c r="O45" s="353">
        <f t="shared" ref="O45" si="101">SUM(C45,E45,G45,I45,K45,M45)</f>
        <v>73</v>
      </c>
    </row>
    <row r="46" spans="1:15" ht="15" customHeight="1" x14ac:dyDescent="0.25">
      <c r="A46" s="472" t="s">
        <v>123</v>
      </c>
      <c r="B46" s="356" t="s">
        <v>40</v>
      </c>
      <c r="C46" s="350">
        <v>33</v>
      </c>
      <c r="D46" s="351">
        <f t="shared" si="10"/>
        <v>39.75903614457831</v>
      </c>
      <c r="E46" s="352">
        <v>2</v>
      </c>
      <c r="F46" s="339">
        <f t="shared" si="94"/>
        <v>2.4096385542168677</v>
      </c>
      <c r="G46" s="352">
        <v>21</v>
      </c>
      <c r="H46" s="339">
        <f t="shared" si="1"/>
        <v>25.301204819277107</v>
      </c>
      <c r="I46" s="352">
        <v>4</v>
      </c>
      <c r="J46" s="339">
        <f t="shared" si="2"/>
        <v>4.8192771084337354</v>
      </c>
      <c r="K46" s="352">
        <v>20</v>
      </c>
      <c r="L46" s="339">
        <f t="shared" si="3"/>
        <v>24.096385542168676</v>
      </c>
      <c r="M46" s="352">
        <v>3</v>
      </c>
      <c r="N46" s="339">
        <f t="shared" si="4"/>
        <v>3.6144578313253013</v>
      </c>
      <c r="O46" s="353">
        <f t="shared" si="61"/>
        <v>83</v>
      </c>
    </row>
    <row r="47" spans="1:15" ht="15" customHeight="1" x14ac:dyDescent="0.25">
      <c r="A47" s="472" t="s">
        <v>25</v>
      </c>
      <c r="B47" s="356" t="s">
        <v>41</v>
      </c>
      <c r="C47" s="350">
        <v>7</v>
      </c>
      <c r="D47" s="351">
        <f t="shared" si="10"/>
        <v>15.217391304347826</v>
      </c>
      <c r="E47" s="352">
        <v>9</v>
      </c>
      <c r="F47" s="339">
        <f t="shared" si="94"/>
        <v>19.565217391304348</v>
      </c>
      <c r="G47" s="352">
        <v>9</v>
      </c>
      <c r="H47" s="339">
        <f t="shared" si="1"/>
        <v>19.565217391304348</v>
      </c>
      <c r="I47" s="352">
        <v>11</v>
      </c>
      <c r="J47" s="339">
        <f t="shared" si="2"/>
        <v>23.913043478260871</v>
      </c>
      <c r="K47" s="352">
        <v>6</v>
      </c>
      <c r="L47" s="339">
        <f t="shared" si="3"/>
        <v>13.043478260869565</v>
      </c>
      <c r="M47" s="352">
        <v>4</v>
      </c>
      <c r="N47" s="339">
        <f t="shared" si="4"/>
        <v>8.695652173913043</v>
      </c>
      <c r="O47" s="353">
        <f t="shared" si="61"/>
        <v>46</v>
      </c>
    </row>
    <row r="48" spans="1:15" ht="15" customHeight="1" x14ac:dyDescent="0.25">
      <c r="A48" s="577" t="s">
        <v>188</v>
      </c>
      <c r="B48" s="356" t="s">
        <v>40</v>
      </c>
      <c r="C48" s="350">
        <v>9</v>
      </c>
      <c r="D48" s="351">
        <f t="shared" si="10"/>
        <v>37.5</v>
      </c>
      <c r="E48" s="352">
        <v>0</v>
      </c>
      <c r="F48" s="339">
        <f t="shared" si="94"/>
        <v>0</v>
      </c>
      <c r="G48" s="352">
        <v>9</v>
      </c>
      <c r="H48" s="339">
        <f t="shared" si="1"/>
        <v>37.5</v>
      </c>
      <c r="I48" s="352">
        <v>0</v>
      </c>
      <c r="J48" s="339">
        <f t="shared" si="2"/>
        <v>0</v>
      </c>
      <c r="K48" s="352">
        <v>6</v>
      </c>
      <c r="L48" s="339">
        <f t="shared" si="3"/>
        <v>25</v>
      </c>
      <c r="M48" s="352">
        <v>0</v>
      </c>
      <c r="N48" s="339">
        <f t="shared" si="4"/>
        <v>0</v>
      </c>
      <c r="O48" s="353">
        <f t="shared" si="61"/>
        <v>24</v>
      </c>
    </row>
    <row r="49" spans="1:15" ht="15" customHeight="1" x14ac:dyDescent="0.25">
      <c r="A49" s="1116" t="s">
        <v>392</v>
      </c>
      <c r="B49" s="356" t="s">
        <v>40</v>
      </c>
      <c r="C49" s="350">
        <v>2</v>
      </c>
      <c r="D49" s="351">
        <f t="shared" ref="D49" si="102">SUM(C49)*100/(O49)</f>
        <v>50</v>
      </c>
      <c r="E49" s="352">
        <v>0</v>
      </c>
      <c r="F49" s="339">
        <f t="shared" ref="F49" si="103">SUM(E49)*100/(O49)</f>
        <v>0</v>
      </c>
      <c r="G49" s="352">
        <v>2</v>
      </c>
      <c r="H49" s="339">
        <f t="shared" ref="H49" si="104">SUM(G49)*100/(O49)</f>
        <v>50</v>
      </c>
      <c r="I49" s="352">
        <v>0</v>
      </c>
      <c r="J49" s="339">
        <f t="shared" ref="J49" si="105">SUM(I49)*100/(O49)</f>
        <v>0</v>
      </c>
      <c r="K49" s="352">
        <v>0</v>
      </c>
      <c r="L49" s="339">
        <f t="shared" ref="L49" si="106">SUM(K49)*100/(O49)</f>
        <v>0</v>
      </c>
      <c r="M49" s="352">
        <v>0</v>
      </c>
      <c r="N49" s="339">
        <f t="shared" ref="N49" si="107">SUM(M49)*100/(O49)</f>
        <v>0</v>
      </c>
      <c r="O49" s="353">
        <f t="shared" ref="O49" si="108">SUM(C49,E49,G49,I49,K49,M49)</f>
        <v>4</v>
      </c>
    </row>
    <row r="50" spans="1:15" ht="18.45" customHeight="1" x14ac:dyDescent="0.25">
      <c r="A50" s="578" t="s">
        <v>121</v>
      </c>
      <c r="B50" s="356" t="s">
        <v>40</v>
      </c>
      <c r="C50" s="350">
        <v>16</v>
      </c>
      <c r="D50" s="351">
        <f t="shared" si="10"/>
        <v>45.714285714285715</v>
      </c>
      <c r="E50" s="352">
        <v>1</v>
      </c>
      <c r="F50" s="339">
        <f t="shared" ref="F50:F58" si="109">SUM(E50)*100/(O50)</f>
        <v>2.8571428571428572</v>
      </c>
      <c r="G50" s="352">
        <v>9</v>
      </c>
      <c r="H50" s="339">
        <f t="shared" si="1"/>
        <v>25.714285714285715</v>
      </c>
      <c r="I50" s="352">
        <v>0</v>
      </c>
      <c r="J50" s="339">
        <f t="shared" si="2"/>
        <v>0</v>
      </c>
      <c r="K50" s="352">
        <v>9</v>
      </c>
      <c r="L50" s="339">
        <f t="shared" si="3"/>
        <v>25.714285714285715</v>
      </c>
      <c r="M50" s="352">
        <v>0</v>
      </c>
      <c r="N50" s="339">
        <f t="shared" si="4"/>
        <v>0</v>
      </c>
      <c r="O50" s="353">
        <f t="shared" si="61"/>
        <v>35</v>
      </c>
    </row>
    <row r="51" spans="1:15" x14ac:dyDescent="0.25">
      <c r="A51" s="521" t="s">
        <v>129</v>
      </c>
      <c r="B51" s="356" t="s">
        <v>40</v>
      </c>
      <c r="C51" s="350">
        <v>33</v>
      </c>
      <c r="D51" s="351">
        <f t="shared" si="10"/>
        <v>57.89473684210526</v>
      </c>
      <c r="E51" s="352">
        <v>3</v>
      </c>
      <c r="F51" s="339">
        <f t="shared" si="109"/>
        <v>5.2631578947368425</v>
      </c>
      <c r="G51" s="352">
        <v>14</v>
      </c>
      <c r="H51" s="339">
        <f t="shared" si="1"/>
        <v>24.561403508771932</v>
      </c>
      <c r="I51" s="352">
        <v>1</v>
      </c>
      <c r="J51" s="339">
        <f t="shared" si="2"/>
        <v>1.7543859649122806</v>
      </c>
      <c r="K51" s="352">
        <v>6</v>
      </c>
      <c r="L51" s="339">
        <f t="shared" si="3"/>
        <v>10.526315789473685</v>
      </c>
      <c r="M51" s="352">
        <v>0</v>
      </c>
      <c r="N51" s="339">
        <f t="shared" si="4"/>
        <v>0</v>
      </c>
      <c r="O51" s="353">
        <f t="shared" si="61"/>
        <v>57</v>
      </c>
    </row>
    <row r="52" spans="1:15" x14ac:dyDescent="0.25">
      <c r="A52" s="577" t="s">
        <v>390</v>
      </c>
      <c r="B52" s="366" t="s">
        <v>41</v>
      </c>
      <c r="C52" s="350">
        <v>2</v>
      </c>
      <c r="D52" s="351">
        <f t="shared" ref="D52:D53" si="110">SUM(C52)*100/(O52)</f>
        <v>28.571428571428573</v>
      </c>
      <c r="E52" s="352">
        <v>1</v>
      </c>
      <c r="F52" s="339">
        <f t="shared" ref="F52:F53" si="111">SUM(E52)*100/(O52)</f>
        <v>14.285714285714286</v>
      </c>
      <c r="G52" s="352">
        <v>4</v>
      </c>
      <c r="H52" s="339">
        <f t="shared" ref="H52:H53" si="112">SUM(G52)*100/(O52)</f>
        <v>57.142857142857146</v>
      </c>
      <c r="I52" s="352">
        <v>0</v>
      </c>
      <c r="J52" s="339">
        <f t="shared" ref="J52:J53" si="113">SUM(I52)*100/(O52)</f>
        <v>0</v>
      </c>
      <c r="K52" s="352">
        <v>0</v>
      </c>
      <c r="L52" s="339">
        <f t="shared" ref="L52:L53" si="114">SUM(K52)*100/(O52)</f>
        <v>0</v>
      </c>
      <c r="M52" s="352">
        <v>0</v>
      </c>
      <c r="N52" s="339">
        <f t="shared" ref="N52:N53" si="115">SUM(M52)*100/(O52)</f>
        <v>0</v>
      </c>
      <c r="O52" s="353">
        <f t="shared" ref="O52:O53" si="116">SUM(C52,E52,G52,I52,K52,M52)</f>
        <v>7</v>
      </c>
    </row>
    <row r="53" spans="1:15" x14ac:dyDescent="0.25">
      <c r="A53" s="577" t="s">
        <v>391</v>
      </c>
      <c r="B53" s="366" t="s">
        <v>41</v>
      </c>
      <c r="C53" s="350">
        <v>2</v>
      </c>
      <c r="D53" s="351">
        <f t="shared" si="110"/>
        <v>33.333333333333336</v>
      </c>
      <c r="E53" s="352">
        <v>1</v>
      </c>
      <c r="F53" s="339">
        <f t="shared" si="111"/>
        <v>16.666666666666668</v>
      </c>
      <c r="G53" s="352">
        <v>3</v>
      </c>
      <c r="H53" s="339">
        <f t="shared" si="112"/>
        <v>50</v>
      </c>
      <c r="I53" s="352">
        <v>0</v>
      </c>
      <c r="J53" s="339">
        <f t="shared" si="113"/>
        <v>0</v>
      </c>
      <c r="K53" s="352">
        <v>0</v>
      </c>
      <c r="L53" s="339">
        <f t="shared" si="114"/>
        <v>0</v>
      </c>
      <c r="M53" s="352">
        <v>0</v>
      </c>
      <c r="N53" s="339">
        <f t="shared" si="115"/>
        <v>0</v>
      </c>
      <c r="O53" s="353">
        <f t="shared" si="116"/>
        <v>6</v>
      </c>
    </row>
    <row r="54" spans="1:15" x14ac:dyDescent="0.25">
      <c r="A54" s="472" t="s">
        <v>31</v>
      </c>
      <c r="B54" s="356" t="s">
        <v>40</v>
      </c>
      <c r="C54" s="350">
        <v>41</v>
      </c>
      <c r="D54" s="351">
        <f t="shared" si="10"/>
        <v>42.708333333333336</v>
      </c>
      <c r="E54" s="352">
        <v>0</v>
      </c>
      <c r="F54" s="339">
        <f t="shared" si="109"/>
        <v>0</v>
      </c>
      <c r="G54" s="352">
        <v>28</v>
      </c>
      <c r="H54" s="339">
        <f t="shared" si="1"/>
        <v>29.166666666666668</v>
      </c>
      <c r="I54" s="352">
        <v>3</v>
      </c>
      <c r="J54" s="339">
        <f t="shared" si="2"/>
        <v>3.125</v>
      </c>
      <c r="K54" s="352">
        <v>21</v>
      </c>
      <c r="L54" s="339">
        <f t="shared" si="3"/>
        <v>21.875</v>
      </c>
      <c r="M54" s="352">
        <v>3</v>
      </c>
      <c r="N54" s="339">
        <f t="shared" si="4"/>
        <v>3.125</v>
      </c>
      <c r="O54" s="353">
        <f t="shared" si="61"/>
        <v>96</v>
      </c>
    </row>
    <row r="55" spans="1:15" x14ac:dyDescent="0.25">
      <c r="A55" s="577" t="s">
        <v>177</v>
      </c>
      <c r="B55" s="366" t="s">
        <v>41</v>
      </c>
      <c r="C55" s="350">
        <v>7</v>
      </c>
      <c r="D55" s="351">
        <f t="shared" si="10"/>
        <v>22.580645161290324</v>
      </c>
      <c r="E55" s="352">
        <v>4</v>
      </c>
      <c r="F55" s="339">
        <f t="shared" si="109"/>
        <v>12.903225806451612</v>
      </c>
      <c r="G55" s="352">
        <v>5</v>
      </c>
      <c r="H55" s="339">
        <f t="shared" si="1"/>
        <v>16.129032258064516</v>
      </c>
      <c r="I55" s="352">
        <v>5</v>
      </c>
      <c r="J55" s="339">
        <f t="shared" si="2"/>
        <v>16.129032258064516</v>
      </c>
      <c r="K55" s="352">
        <v>7</v>
      </c>
      <c r="L55" s="339">
        <f t="shared" si="3"/>
        <v>22.580645161290324</v>
      </c>
      <c r="M55" s="352">
        <v>3</v>
      </c>
      <c r="N55" s="339">
        <f t="shared" si="4"/>
        <v>9.67741935483871</v>
      </c>
      <c r="O55" s="353">
        <f t="shared" si="61"/>
        <v>31</v>
      </c>
    </row>
    <row r="56" spans="1:15" x14ac:dyDescent="0.25">
      <c r="A56" s="577" t="s">
        <v>178</v>
      </c>
      <c r="B56" s="366" t="s">
        <v>41</v>
      </c>
      <c r="C56" s="350">
        <v>6</v>
      </c>
      <c r="D56" s="351">
        <f t="shared" si="10"/>
        <v>31.578947368421051</v>
      </c>
      <c r="E56" s="352">
        <v>2</v>
      </c>
      <c r="F56" s="339">
        <f t="shared" si="109"/>
        <v>10.526315789473685</v>
      </c>
      <c r="G56" s="352">
        <v>4</v>
      </c>
      <c r="H56" s="339">
        <f t="shared" si="1"/>
        <v>21.05263157894737</v>
      </c>
      <c r="I56" s="352">
        <v>2</v>
      </c>
      <c r="J56" s="339">
        <f t="shared" si="2"/>
        <v>10.526315789473685</v>
      </c>
      <c r="K56" s="352">
        <v>2</v>
      </c>
      <c r="L56" s="339">
        <f t="shared" si="3"/>
        <v>10.526315789473685</v>
      </c>
      <c r="M56" s="352">
        <v>3</v>
      </c>
      <c r="N56" s="339">
        <f t="shared" si="4"/>
        <v>15.789473684210526</v>
      </c>
      <c r="O56" s="353">
        <f t="shared" si="61"/>
        <v>19</v>
      </c>
    </row>
    <row r="57" spans="1:15" ht="15.6" thickBot="1" x14ac:dyDescent="0.3">
      <c r="A57" s="578" t="s">
        <v>106</v>
      </c>
      <c r="B57" s="358" t="s">
        <v>40</v>
      </c>
      <c r="C57" s="367">
        <v>44</v>
      </c>
      <c r="D57" s="351">
        <f>SUM(C57)*100/(O57)</f>
        <v>44.897959183673471</v>
      </c>
      <c r="E57" s="368">
        <v>4</v>
      </c>
      <c r="F57" s="339">
        <f t="shared" si="109"/>
        <v>4.0816326530612246</v>
      </c>
      <c r="G57" s="368">
        <v>29</v>
      </c>
      <c r="H57" s="339">
        <f>SUM(G57)*100/(O57)</f>
        <v>29.591836734693878</v>
      </c>
      <c r="I57" s="368">
        <v>0</v>
      </c>
      <c r="J57" s="339">
        <f>SUM(I57)*100/(O57)</f>
        <v>0</v>
      </c>
      <c r="K57" s="368">
        <v>20</v>
      </c>
      <c r="L57" s="339">
        <f>SUM(K57)*100/(O57)</f>
        <v>20.408163265306122</v>
      </c>
      <c r="M57" s="368">
        <v>1</v>
      </c>
      <c r="N57" s="339">
        <f>SUM(M57)*100/(O57)</f>
        <v>1.0204081632653061</v>
      </c>
      <c r="O57" s="353">
        <f t="shared" si="61"/>
        <v>98</v>
      </c>
    </row>
    <row r="58" spans="1:15" ht="15.6" thickBot="1" x14ac:dyDescent="0.3">
      <c r="A58" s="362" t="s">
        <v>7</v>
      </c>
      <c r="B58" s="363"/>
      <c r="C58" s="369">
        <f>SUM(C33:C57)</f>
        <v>456</v>
      </c>
      <c r="D58" s="370">
        <f t="shared" si="10"/>
        <v>39.617723718505644</v>
      </c>
      <c r="E58" s="369">
        <f>SUM(E33:E57)</f>
        <v>49</v>
      </c>
      <c r="F58" s="371">
        <f t="shared" si="109"/>
        <v>4.2571676802780187</v>
      </c>
      <c r="G58" s="369">
        <f>SUM(G33:G57)</f>
        <v>333</v>
      </c>
      <c r="H58" s="371">
        <f t="shared" si="1"/>
        <v>28.931364031277152</v>
      </c>
      <c r="I58" s="369">
        <f>SUM(I33:I57)</f>
        <v>55</v>
      </c>
      <c r="J58" s="371">
        <f t="shared" si="2"/>
        <v>4.7784535186794095</v>
      </c>
      <c r="K58" s="369">
        <f>SUM(K33:K57)</f>
        <v>233</v>
      </c>
      <c r="L58" s="371">
        <f t="shared" si="3"/>
        <v>20.243266724587315</v>
      </c>
      <c r="M58" s="369">
        <f>SUM(M33:M57)</f>
        <v>25</v>
      </c>
      <c r="N58" s="371">
        <f t="shared" si="4"/>
        <v>2.1720243266724588</v>
      </c>
      <c r="O58" s="372">
        <f>SUM(O33:O57)</f>
        <v>1151</v>
      </c>
    </row>
    <row r="59" spans="1:15" ht="18.600000000000001" x14ac:dyDescent="0.4">
      <c r="A59" s="373"/>
      <c r="B59" s="374" t="s">
        <v>100</v>
      </c>
      <c r="C59" s="374"/>
      <c r="D59" s="375"/>
      <c r="E59" s="376"/>
      <c r="F59" s="375"/>
      <c r="G59" s="376"/>
      <c r="H59" s="376"/>
      <c r="I59" s="376"/>
      <c r="J59" s="376"/>
      <c r="K59" s="376"/>
    </row>
    <row r="60" spans="1:15" s="316" customFormat="1" ht="17.850000000000001" customHeight="1" x14ac:dyDescent="0.25">
      <c r="A60" s="373"/>
      <c r="B60" s="299"/>
      <c r="C60" s="300"/>
      <c r="D60" s="373"/>
      <c r="E60" s="299"/>
      <c r="F60" s="373"/>
      <c r="G60" s="299"/>
      <c r="H60" s="299"/>
      <c r="I60" s="299"/>
      <c r="J60" s="299"/>
      <c r="K60" s="299"/>
      <c r="L60" s="299"/>
      <c r="M60" s="299"/>
      <c r="N60" s="299"/>
      <c r="O60" s="300"/>
    </row>
    <row r="61" spans="1:15" ht="15.6" x14ac:dyDescent="0.3">
      <c r="A61" s="301" t="s">
        <v>485</v>
      </c>
      <c r="B61" s="301"/>
      <c r="C61" s="377"/>
      <c r="D61" s="378"/>
      <c r="E61" s="378"/>
      <c r="F61" s="378"/>
      <c r="G61" s="378"/>
      <c r="H61" s="378"/>
      <c r="I61" s="378"/>
      <c r="J61" s="378"/>
      <c r="K61" s="378"/>
    </row>
    <row r="62" spans="1:15" s="347" customFormat="1" x14ac:dyDescent="0.25">
      <c r="A62" s="301" t="s">
        <v>487</v>
      </c>
      <c r="B62" s="307"/>
      <c r="C62" s="300"/>
      <c r="D62" s="299"/>
      <c r="E62" s="299"/>
      <c r="F62" s="299"/>
      <c r="G62" s="299"/>
      <c r="H62" s="299"/>
      <c r="I62" s="299"/>
      <c r="J62" s="299"/>
      <c r="K62" s="299"/>
      <c r="L62" s="299"/>
      <c r="M62" s="299"/>
      <c r="N62" s="299"/>
      <c r="O62" s="300"/>
    </row>
    <row r="63" spans="1:15" ht="15.6" thickBot="1" x14ac:dyDescent="0.3">
      <c r="A63" s="307"/>
      <c r="B63" s="307"/>
    </row>
    <row r="64" spans="1:15" ht="16.2" thickBot="1" x14ac:dyDescent="0.3">
      <c r="A64" s="308"/>
      <c r="B64" s="308"/>
      <c r="C64" s="379"/>
      <c r="D64" s="380" t="s">
        <v>57</v>
      </c>
      <c r="E64" s="380"/>
      <c r="F64" s="381"/>
      <c r="G64" s="382"/>
      <c r="H64" s="383"/>
      <c r="I64" s="382"/>
      <c r="J64" s="381"/>
      <c r="K64" s="381"/>
      <c r="L64" s="381"/>
      <c r="M64" s="381"/>
      <c r="N64" s="381"/>
      <c r="O64" s="315"/>
    </row>
    <row r="65" spans="1:15" x14ac:dyDescent="0.25">
      <c r="A65" s="317" t="s">
        <v>2</v>
      </c>
      <c r="B65" s="317"/>
      <c r="C65" s="318" t="s">
        <v>3</v>
      </c>
      <c r="D65" s="319"/>
      <c r="E65" s="384" t="s">
        <v>58</v>
      </c>
      <c r="F65" s="384"/>
      <c r="G65" s="318" t="s">
        <v>59</v>
      </c>
      <c r="H65" s="319"/>
      <c r="I65" s="385" t="s">
        <v>60</v>
      </c>
      <c r="J65" s="385"/>
      <c r="K65" s="322" t="s">
        <v>61</v>
      </c>
      <c r="L65" s="323"/>
      <c r="M65" s="386" t="s">
        <v>62</v>
      </c>
      <c r="N65" s="386"/>
      <c r="O65" s="324" t="s">
        <v>14</v>
      </c>
    </row>
    <row r="66" spans="1:15" ht="15.6" thickBot="1" x14ac:dyDescent="0.3">
      <c r="A66" s="325"/>
      <c r="B66" s="325"/>
      <c r="C66" s="326" t="s">
        <v>15</v>
      </c>
      <c r="D66" s="327" t="s">
        <v>16</v>
      </c>
      <c r="E66" s="387" t="s">
        <v>15</v>
      </c>
      <c r="F66" s="388" t="s">
        <v>16</v>
      </c>
      <c r="G66" s="326" t="s">
        <v>15</v>
      </c>
      <c r="H66" s="327" t="s">
        <v>16</v>
      </c>
      <c r="I66" s="387" t="s">
        <v>15</v>
      </c>
      <c r="J66" s="389" t="s">
        <v>16</v>
      </c>
      <c r="K66" s="329" t="s">
        <v>15</v>
      </c>
      <c r="L66" s="330" t="s">
        <v>16</v>
      </c>
      <c r="M66" s="390" t="s">
        <v>15</v>
      </c>
      <c r="N66" s="391" t="s">
        <v>16</v>
      </c>
      <c r="O66" s="332" t="s">
        <v>17</v>
      </c>
    </row>
    <row r="67" spans="1:15" x14ac:dyDescent="0.25">
      <c r="A67" s="588" t="s">
        <v>393</v>
      </c>
      <c r="B67" s="589" t="s">
        <v>40</v>
      </c>
      <c r="C67" s="392">
        <v>17</v>
      </c>
      <c r="D67" s="393">
        <f>SUM(C67)*100/(O67)</f>
        <v>60.714285714285715</v>
      </c>
      <c r="E67" s="394">
        <v>2</v>
      </c>
      <c r="F67" s="395">
        <f t="shared" ref="F67:F132" si="117">SUM(E67)*100/(O67)</f>
        <v>7.1428571428571432</v>
      </c>
      <c r="G67" s="394">
        <v>8</v>
      </c>
      <c r="H67" s="395">
        <f t="shared" ref="H67:H97" si="118">SUM(G67)*100/(O67)</f>
        <v>28.571428571428573</v>
      </c>
      <c r="I67" s="394">
        <v>0</v>
      </c>
      <c r="J67" s="395">
        <f t="shared" ref="J67:J132" si="119">SUM(I67)*100/(O67)</f>
        <v>0</v>
      </c>
      <c r="K67" s="394">
        <v>1</v>
      </c>
      <c r="L67" s="395">
        <f t="shared" ref="L67:L132" si="120">SUM(K67)*100/(O67)</f>
        <v>3.5714285714285716</v>
      </c>
      <c r="M67" s="394">
        <v>0</v>
      </c>
      <c r="N67" s="395">
        <f t="shared" ref="N67:N132" si="121">SUM(M67)*100/(O67)</f>
        <v>0</v>
      </c>
      <c r="O67" s="590">
        <f t="shared" ref="O67:O97" si="122">SUM(C67,E67,G67,I67,K67,M67)</f>
        <v>28</v>
      </c>
    </row>
    <row r="68" spans="1:15" x14ac:dyDescent="0.25">
      <c r="A68" s="551" t="s">
        <v>394</v>
      </c>
      <c r="B68" s="397" t="s">
        <v>40</v>
      </c>
      <c r="C68" s="335">
        <v>14</v>
      </c>
      <c r="D68" s="336">
        <f t="shared" ref="D68" si="123">SUM(C68)*100/(O68)</f>
        <v>53.846153846153847</v>
      </c>
      <c r="E68" s="337">
        <v>0</v>
      </c>
      <c r="F68" s="338">
        <f t="shared" ref="F68" si="124">SUM(E68)*100/(O68)</f>
        <v>0</v>
      </c>
      <c r="G68" s="337">
        <v>12</v>
      </c>
      <c r="H68" s="338">
        <f t="shared" ref="H68" si="125">SUM(G68)*100/(O68)</f>
        <v>46.153846153846153</v>
      </c>
      <c r="I68" s="337">
        <v>0</v>
      </c>
      <c r="J68" s="338">
        <f t="shared" ref="J68" si="126">SUM(I68)*100/(O68)</f>
        <v>0</v>
      </c>
      <c r="K68" s="337">
        <v>0</v>
      </c>
      <c r="L68" s="338">
        <f t="shared" ref="L68" si="127">SUM(K68)*100/(O68)</f>
        <v>0</v>
      </c>
      <c r="M68" s="337">
        <v>0</v>
      </c>
      <c r="N68" s="338">
        <f t="shared" ref="N68" si="128">SUM(M68)*100/(O68)</f>
        <v>0</v>
      </c>
      <c r="O68" s="353">
        <f t="shared" ref="O68" si="129">SUM(C68,E68,G68,I68,K68,M68)</f>
        <v>26</v>
      </c>
    </row>
    <row r="69" spans="1:15" x14ac:dyDescent="0.25">
      <c r="A69" s="551" t="s">
        <v>6</v>
      </c>
      <c r="B69" s="397" t="s">
        <v>40</v>
      </c>
      <c r="C69" s="335">
        <v>15</v>
      </c>
      <c r="D69" s="336">
        <f t="shared" ref="D69" si="130">SUM(C69)*100/(O69)</f>
        <v>39.473684210526315</v>
      </c>
      <c r="E69" s="337">
        <v>0</v>
      </c>
      <c r="F69" s="338">
        <f t="shared" ref="F69" si="131">SUM(E69)*100/(O69)</f>
        <v>0</v>
      </c>
      <c r="G69" s="337">
        <v>12</v>
      </c>
      <c r="H69" s="338">
        <f t="shared" ref="H69" si="132">SUM(G69)*100/(O69)</f>
        <v>31.578947368421051</v>
      </c>
      <c r="I69" s="337">
        <v>0</v>
      </c>
      <c r="J69" s="338">
        <f t="shared" ref="J69" si="133">SUM(I69)*100/(O69)</f>
        <v>0</v>
      </c>
      <c r="K69" s="337">
        <v>11</v>
      </c>
      <c r="L69" s="338">
        <f t="shared" ref="L69" si="134">SUM(K69)*100/(O69)</f>
        <v>28.94736842105263</v>
      </c>
      <c r="M69" s="337">
        <v>0</v>
      </c>
      <c r="N69" s="338">
        <f t="shared" ref="N69" si="135">SUM(M69)*100/(O69)</f>
        <v>0</v>
      </c>
      <c r="O69" s="398">
        <f t="shared" ref="O69" si="136">SUM(C69,E69,G69,I69,K69,M69)</f>
        <v>38</v>
      </c>
    </row>
    <row r="70" spans="1:15" x14ac:dyDescent="0.25">
      <c r="A70" s="551" t="s">
        <v>527</v>
      </c>
      <c r="B70" s="397" t="s">
        <v>40</v>
      </c>
      <c r="C70" s="335">
        <v>14</v>
      </c>
      <c r="D70" s="336">
        <f t="shared" ref="D70" si="137">SUM(C70)*100/(O70)</f>
        <v>82.352941176470594</v>
      </c>
      <c r="E70" s="337">
        <v>1</v>
      </c>
      <c r="F70" s="338">
        <f t="shared" ref="F70" si="138">SUM(E70)*100/(O70)</f>
        <v>5.882352941176471</v>
      </c>
      <c r="G70" s="337">
        <v>2</v>
      </c>
      <c r="H70" s="338">
        <f t="shared" ref="H70" si="139">SUM(G70)*100/(O70)</f>
        <v>11.764705882352942</v>
      </c>
      <c r="I70" s="337">
        <v>0</v>
      </c>
      <c r="J70" s="338">
        <f t="shared" ref="J70" si="140">SUM(I70)*100/(O70)</f>
        <v>0</v>
      </c>
      <c r="K70" s="337">
        <v>0</v>
      </c>
      <c r="L70" s="338">
        <f t="shared" ref="L70" si="141">SUM(K70)*100/(O70)</f>
        <v>0</v>
      </c>
      <c r="M70" s="337">
        <v>0</v>
      </c>
      <c r="N70" s="338">
        <f t="shared" ref="N70" si="142">SUM(M70)*100/(O70)</f>
        <v>0</v>
      </c>
      <c r="O70" s="398">
        <f t="shared" ref="O70" si="143">SUM(C70,E70,G70,I70,K70,M70)</f>
        <v>17</v>
      </c>
    </row>
    <row r="71" spans="1:15" x14ac:dyDescent="0.25">
      <c r="A71" s="551" t="s">
        <v>184</v>
      </c>
      <c r="B71" s="397" t="s">
        <v>41</v>
      </c>
      <c r="C71" s="335">
        <v>9</v>
      </c>
      <c r="D71" s="336">
        <f t="shared" ref="D71" si="144">SUM(C71)*100/(O71)</f>
        <v>32.142857142857146</v>
      </c>
      <c r="E71" s="337">
        <v>5</v>
      </c>
      <c r="F71" s="338">
        <f t="shared" ref="F71" si="145">SUM(E71)*100/(O71)</f>
        <v>17.857142857142858</v>
      </c>
      <c r="G71" s="337">
        <v>1</v>
      </c>
      <c r="H71" s="338">
        <f t="shared" ref="H71" si="146">SUM(G71)*100/(O71)</f>
        <v>3.5714285714285716</v>
      </c>
      <c r="I71" s="337">
        <v>2</v>
      </c>
      <c r="J71" s="338">
        <f t="shared" ref="J71" si="147">SUM(I71)*100/(O71)</f>
        <v>7.1428571428571432</v>
      </c>
      <c r="K71" s="337">
        <v>9</v>
      </c>
      <c r="L71" s="338">
        <f t="shared" ref="L71" si="148">SUM(K71)*100/(O71)</f>
        <v>32.142857142857146</v>
      </c>
      <c r="M71" s="337">
        <v>2</v>
      </c>
      <c r="N71" s="338">
        <f t="shared" ref="N71" si="149">SUM(M71)*100/(O71)</f>
        <v>7.1428571428571432</v>
      </c>
      <c r="O71" s="398">
        <f t="shared" ref="O71" si="150">SUM(C71,E71,G71,I71,K71,M71)</f>
        <v>28</v>
      </c>
    </row>
    <row r="72" spans="1:15" s="407" customFormat="1" x14ac:dyDescent="0.25">
      <c r="A72" s="551" t="s">
        <v>169</v>
      </c>
      <c r="B72" s="552" t="s">
        <v>41</v>
      </c>
      <c r="C72" s="342">
        <v>3</v>
      </c>
      <c r="D72" s="343">
        <f>SUM(C72)*100/(O72)</f>
        <v>20</v>
      </c>
      <c r="E72" s="342">
        <v>2</v>
      </c>
      <c r="F72" s="344">
        <f>SUM(E72)*100/(O72)</f>
        <v>13.333333333333334</v>
      </c>
      <c r="G72" s="342">
        <v>3</v>
      </c>
      <c r="H72" s="344">
        <f>SUM(G72)*100/(O72)</f>
        <v>20</v>
      </c>
      <c r="I72" s="342">
        <v>1</v>
      </c>
      <c r="J72" s="344">
        <f>SUM(I72)*100/(O72)</f>
        <v>6.666666666666667</v>
      </c>
      <c r="K72" s="342">
        <v>3</v>
      </c>
      <c r="L72" s="344">
        <f>SUM(K72)*100/(O72)</f>
        <v>20</v>
      </c>
      <c r="M72" s="342">
        <v>3</v>
      </c>
      <c r="N72" s="344">
        <f>SUM(M72)*100/(O72)</f>
        <v>20</v>
      </c>
      <c r="O72" s="553">
        <f t="shared" si="122"/>
        <v>15</v>
      </c>
    </row>
    <row r="73" spans="1:15" s="407" customFormat="1" x14ac:dyDescent="0.25">
      <c r="A73" s="551" t="s">
        <v>252</v>
      </c>
      <c r="B73" s="552" t="s">
        <v>40</v>
      </c>
      <c r="C73" s="342">
        <v>7</v>
      </c>
      <c r="D73" s="343">
        <f>SUM(C73)*100/(O73)</f>
        <v>41.176470588235297</v>
      </c>
      <c r="E73" s="342">
        <v>0</v>
      </c>
      <c r="F73" s="344">
        <f>SUM(E73)*100/(O73)</f>
        <v>0</v>
      </c>
      <c r="G73" s="342">
        <v>7</v>
      </c>
      <c r="H73" s="344">
        <f>SUM(G73)*100/(O73)</f>
        <v>41.176470588235297</v>
      </c>
      <c r="I73" s="342">
        <v>0</v>
      </c>
      <c r="J73" s="344">
        <f>SUM(I73)*100/(O73)</f>
        <v>0</v>
      </c>
      <c r="K73" s="342">
        <v>3</v>
      </c>
      <c r="L73" s="344">
        <f>SUM(K73)*100/(O73)</f>
        <v>17.647058823529413</v>
      </c>
      <c r="M73" s="342">
        <v>0</v>
      </c>
      <c r="N73" s="344">
        <f>SUM(M73)*100/(O73)</f>
        <v>0</v>
      </c>
      <c r="O73" s="553">
        <f>SUM(C73,E73,G73,I73,K73,M73)</f>
        <v>17</v>
      </c>
    </row>
    <row r="74" spans="1:15" s="407" customFormat="1" x14ac:dyDescent="0.25">
      <c r="A74" s="551" t="s">
        <v>200</v>
      </c>
      <c r="B74" s="552" t="s">
        <v>41</v>
      </c>
      <c r="C74" s="342">
        <v>45</v>
      </c>
      <c r="D74" s="343">
        <f>SUM(C74)*100/(O74)</f>
        <v>60</v>
      </c>
      <c r="E74" s="342">
        <v>3</v>
      </c>
      <c r="F74" s="344">
        <f>SUM(E74)*100/(O74)</f>
        <v>4</v>
      </c>
      <c r="G74" s="342">
        <v>21</v>
      </c>
      <c r="H74" s="344">
        <f>SUM(G74)*100/(O74)</f>
        <v>28</v>
      </c>
      <c r="I74" s="342">
        <v>0</v>
      </c>
      <c r="J74" s="344">
        <f>SUM(I74)*100/(O74)</f>
        <v>0</v>
      </c>
      <c r="K74" s="342">
        <v>5</v>
      </c>
      <c r="L74" s="344">
        <f>SUM(K74)*100/(O74)</f>
        <v>6.666666666666667</v>
      </c>
      <c r="M74" s="342">
        <v>1</v>
      </c>
      <c r="N74" s="344">
        <f>SUM(M74)*100/(O74)</f>
        <v>1.3333333333333333</v>
      </c>
      <c r="O74" s="553">
        <f t="shared" ref="O74:O75" si="151">SUM(C74,E74,G74,I74,K74,M74)</f>
        <v>75</v>
      </c>
    </row>
    <row r="75" spans="1:15" s="407" customFormat="1" x14ac:dyDescent="0.25">
      <c r="A75" s="551" t="s">
        <v>154</v>
      </c>
      <c r="B75" s="397" t="s">
        <v>40</v>
      </c>
      <c r="C75" s="335">
        <v>45</v>
      </c>
      <c r="D75" s="336">
        <f t="shared" ref="D75" si="152">SUM(C75)*100/(O75)</f>
        <v>45.454545454545453</v>
      </c>
      <c r="E75" s="337">
        <v>0</v>
      </c>
      <c r="F75" s="338">
        <f t="shared" ref="F75" si="153">SUM(E75)*100/(O75)</f>
        <v>0</v>
      </c>
      <c r="G75" s="337">
        <v>25</v>
      </c>
      <c r="H75" s="338">
        <f t="shared" ref="H75" si="154">SUM(G75)*100/(O75)</f>
        <v>25.252525252525253</v>
      </c>
      <c r="I75" s="337">
        <v>1</v>
      </c>
      <c r="J75" s="338">
        <f t="shared" ref="J75" si="155">SUM(I75)*100/(O75)</f>
        <v>1.0101010101010102</v>
      </c>
      <c r="K75" s="337">
        <v>27</v>
      </c>
      <c r="L75" s="338">
        <f t="shared" ref="L75" si="156">SUM(K75)*100/(O75)</f>
        <v>27.272727272727273</v>
      </c>
      <c r="M75" s="337">
        <v>1</v>
      </c>
      <c r="N75" s="338">
        <f t="shared" ref="N75" si="157">SUM(M75)*100/(O75)</f>
        <v>1.0101010101010102</v>
      </c>
      <c r="O75" s="553">
        <f t="shared" si="151"/>
        <v>99</v>
      </c>
    </row>
    <row r="76" spans="1:15" s="407" customFormat="1" x14ac:dyDescent="0.25">
      <c r="A76" s="551" t="s">
        <v>395</v>
      </c>
      <c r="B76" s="397" t="s">
        <v>40</v>
      </c>
      <c r="C76" s="335">
        <v>15</v>
      </c>
      <c r="D76" s="336">
        <f t="shared" ref="D76" si="158">SUM(C76)*100/(O76)</f>
        <v>39.473684210526315</v>
      </c>
      <c r="E76" s="337">
        <v>2</v>
      </c>
      <c r="F76" s="338">
        <f t="shared" ref="F76" si="159">SUM(E76)*100/(O76)</f>
        <v>5.2631578947368425</v>
      </c>
      <c r="G76" s="337">
        <v>12</v>
      </c>
      <c r="H76" s="338">
        <f t="shared" ref="H76" si="160">SUM(G76)*100/(O76)</f>
        <v>31.578947368421051</v>
      </c>
      <c r="I76" s="337">
        <v>3</v>
      </c>
      <c r="J76" s="338">
        <f t="shared" ref="J76" si="161">SUM(I76)*100/(O76)</f>
        <v>7.8947368421052628</v>
      </c>
      <c r="K76" s="337">
        <v>5</v>
      </c>
      <c r="L76" s="338">
        <f t="shared" ref="L76" si="162">SUM(K76)*100/(O76)</f>
        <v>13.157894736842104</v>
      </c>
      <c r="M76" s="337">
        <v>1</v>
      </c>
      <c r="N76" s="338">
        <f t="shared" ref="N76" si="163">SUM(M76)*100/(O76)</f>
        <v>2.6315789473684212</v>
      </c>
      <c r="O76" s="398">
        <f t="shared" ref="O76" si="164">SUM(C76,E76,G76,I76,K76,M76)</f>
        <v>38</v>
      </c>
    </row>
    <row r="77" spans="1:15" ht="15.6" customHeight="1" x14ac:dyDescent="0.25">
      <c r="A77" s="480" t="s">
        <v>4</v>
      </c>
      <c r="B77" s="400" t="s">
        <v>40</v>
      </c>
      <c r="C77" s="350">
        <v>21</v>
      </c>
      <c r="D77" s="351">
        <f t="shared" ref="D77:D132" si="165">SUM(C77)*100/(O77)</f>
        <v>32.307692307692307</v>
      </c>
      <c r="E77" s="352">
        <v>0</v>
      </c>
      <c r="F77" s="339">
        <f t="shared" si="117"/>
        <v>0</v>
      </c>
      <c r="G77" s="352">
        <v>18</v>
      </c>
      <c r="H77" s="339">
        <f t="shared" si="118"/>
        <v>27.692307692307693</v>
      </c>
      <c r="I77" s="352">
        <v>1</v>
      </c>
      <c r="J77" s="339">
        <f t="shared" si="119"/>
        <v>1.5384615384615385</v>
      </c>
      <c r="K77" s="352">
        <v>24</v>
      </c>
      <c r="L77" s="339">
        <f t="shared" si="120"/>
        <v>36.92307692307692</v>
      </c>
      <c r="M77" s="352">
        <v>1</v>
      </c>
      <c r="N77" s="339">
        <f t="shared" si="121"/>
        <v>1.5384615384615385</v>
      </c>
      <c r="O77" s="401">
        <f t="shared" si="122"/>
        <v>65</v>
      </c>
    </row>
    <row r="78" spans="1:15" ht="15.6" customHeight="1" x14ac:dyDescent="0.25">
      <c r="A78" s="480" t="s">
        <v>528</v>
      </c>
      <c r="B78" s="400" t="s">
        <v>40</v>
      </c>
      <c r="C78" s="350">
        <v>7</v>
      </c>
      <c r="D78" s="351">
        <f t="shared" ref="D78" si="166">SUM(C78)*100/(O78)</f>
        <v>100</v>
      </c>
      <c r="E78" s="352">
        <v>0</v>
      </c>
      <c r="F78" s="339">
        <f t="shared" ref="F78" si="167">SUM(E78)*100/(O78)</f>
        <v>0</v>
      </c>
      <c r="G78" s="352">
        <v>0</v>
      </c>
      <c r="H78" s="339">
        <f t="shared" ref="H78" si="168">SUM(G78)*100/(O78)</f>
        <v>0</v>
      </c>
      <c r="I78" s="352">
        <v>0</v>
      </c>
      <c r="J78" s="339">
        <f t="shared" ref="J78" si="169">SUM(I78)*100/(O78)</f>
        <v>0</v>
      </c>
      <c r="K78" s="352">
        <v>0</v>
      </c>
      <c r="L78" s="339">
        <f t="shared" ref="L78" si="170">SUM(K78)*100/(O78)</f>
        <v>0</v>
      </c>
      <c r="M78" s="352">
        <v>0</v>
      </c>
      <c r="N78" s="339">
        <f t="shared" ref="N78" si="171">SUM(M78)*100/(O78)</f>
        <v>0</v>
      </c>
      <c r="O78" s="401">
        <f>SUM(C78,E78,G78,I78,K78,M78)</f>
        <v>7</v>
      </c>
    </row>
    <row r="79" spans="1:15" x14ac:dyDescent="0.25">
      <c r="A79" s="480" t="s">
        <v>33</v>
      </c>
      <c r="B79" s="400" t="s">
        <v>40</v>
      </c>
      <c r="C79" s="350">
        <v>17</v>
      </c>
      <c r="D79" s="351">
        <f t="shared" si="165"/>
        <v>34.693877551020407</v>
      </c>
      <c r="E79" s="352">
        <v>0</v>
      </c>
      <c r="F79" s="339">
        <f t="shared" si="117"/>
        <v>0</v>
      </c>
      <c r="G79" s="352">
        <v>18</v>
      </c>
      <c r="H79" s="339">
        <f t="shared" si="118"/>
        <v>36.734693877551024</v>
      </c>
      <c r="I79" s="352">
        <v>0</v>
      </c>
      <c r="J79" s="339">
        <f t="shared" si="119"/>
        <v>0</v>
      </c>
      <c r="K79" s="352">
        <v>14</v>
      </c>
      <c r="L79" s="339">
        <f t="shared" si="120"/>
        <v>28.571428571428573</v>
      </c>
      <c r="M79" s="352">
        <v>0</v>
      </c>
      <c r="N79" s="339">
        <f t="shared" si="121"/>
        <v>0</v>
      </c>
      <c r="O79" s="401">
        <f t="shared" si="122"/>
        <v>49</v>
      </c>
    </row>
    <row r="80" spans="1:15" x14ac:dyDescent="0.25">
      <c r="A80" s="480" t="s">
        <v>396</v>
      </c>
      <c r="B80" s="400" t="s">
        <v>40</v>
      </c>
      <c r="C80" s="350">
        <v>48</v>
      </c>
      <c r="D80" s="351">
        <f t="shared" ref="D80" si="172">SUM(C80)*100/(O80)</f>
        <v>82.758620689655174</v>
      </c>
      <c r="E80" s="352">
        <v>0</v>
      </c>
      <c r="F80" s="339">
        <f t="shared" ref="F80" si="173">SUM(E80)*100/(O80)</f>
        <v>0</v>
      </c>
      <c r="G80" s="352">
        <v>10</v>
      </c>
      <c r="H80" s="339">
        <f t="shared" ref="H80" si="174">SUM(G80)*100/(O80)</f>
        <v>17.241379310344829</v>
      </c>
      <c r="I80" s="352">
        <v>0</v>
      </c>
      <c r="J80" s="339">
        <f t="shared" ref="J80" si="175">SUM(I80)*100/(O80)</f>
        <v>0</v>
      </c>
      <c r="K80" s="352">
        <v>0</v>
      </c>
      <c r="L80" s="339">
        <f t="shared" ref="L80" si="176">SUM(K80)*100/(O80)</f>
        <v>0</v>
      </c>
      <c r="M80" s="352">
        <v>0</v>
      </c>
      <c r="N80" s="339">
        <f t="shared" ref="N80" si="177">SUM(M80)*100/(O80)</f>
        <v>0</v>
      </c>
      <c r="O80" s="401">
        <f t="shared" ref="O80" si="178">SUM(C80,E80,G80,I80,K80,M80)</f>
        <v>58</v>
      </c>
    </row>
    <row r="81" spans="1:15" ht="15" customHeight="1" x14ac:dyDescent="0.25">
      <c r="A81" s="480" t="s">
        <v>197</v>
      </c>
      <c r="B81" s="400" t="s">
        <v>41</v>
      </c>
      <c r="C81" s="350">
        <v>9</v>
      </c>
      <c r="D81" s="351">
        <f t="shared" ref="D81" si="179">SUM(C81)*100/(O81)</f>
        <v>18.75</v>
      </c>
      <c r="E81" s="352">
        <v>7</v>
      </c>
      <c r="F81" s="339">
        <f t="shared" ref="F81" si="180">SUM(E81)*100/(O81)</f>
        <v>14.583333333333334</v>
      </c>
      <c r="G81" s="352">
        <v>12</v>
      </c>
      <c r="H81" s="339">
        <f t="shared" ref="H81:H83" si="181">SUM(G81)*100/(O81)</f>
        <v>25</v>
      </c>
      <c r="I81" s="352">
        <v>7</v>
      </c>
      <c r="J81" s="339">
        <f t="shared" ref="J81:J83" si="182">SUM(I81)*100/(O81)</f>
        <v>14.583333333333334</v>
      </c>
      <c r="K81" s="352">
        <v>7</v>
      </c>
      <c r="L81" s="339">
        <f t="shared" ref="L81:L83" si="183">SUM(K81)*100/(O81)</f>
        <v>14.583333333333334</v>
      </c>
      <c r="M81" s="352">
        <v>6</v>
      </c>
      <c r="N81" s="339">
        <f t="shared" ref="N81:N83" si="184">SUM(M81)*100/(O81)</f>
        <v>12.5</v>
      </c>
      <c r="O81" s="401">
        <f t="shared" ref="O81:O83" si="185">SUM(C81,E81,G81,I81,K81,M81)</f>
        <v>48</v>
      </c>
    </row>
    <row r="82" spans="1:15" x14ac:dyDescent="0.25">
      <c r="A82" s="480" t="s">
        <v>203</v>
      </c>
      <c r="B82" s="400" t="s">
        <v>40</v>
      </c>
      <c r="C82" s="350">
        <v>61</v>
      </c>
      <c r="D82" s="351">
        <f t="shared" ref="D82" si="186">SUM(C82)*100/(O82)</f>
        <v>40.397350993377486</v>
      </c>
      <c r="E82" s="352">
        <v>0</v>
      </c>
      <c r="F82" s="339">
        <f t="shared" ref="F82" si="187">SUM(E82)*100/(O82)</f>
        <v>0</v>
      </c>
      <c r="G82" s="352">
        <v>51</v>
      </c>
      <c r="H82" s="339">
        <f t="shared" si="181"/>
        <v>33.774834437086092</v>
      </c>
      <c r="I82" s="352">
        <v>0</v>
      </c>
      <c r="J82" s="339">
        <f t="shared" si="182"/>
        <v>0</v>
      </c>
      <c r="K82" s="352">
        <v>39</v>
      </c>
      <c r="L82" s="339">
        <f t="shared" si="183"/>
        <v>25.827814569536425</v>
      </c>
      <c r="M82" s="352">
        <v>0</v>
      </c>
      <c r="N82" s="339">
        <f t="shared" si="184"/>
        <v>0</v>
      </c>
      <c r="O82" s="401">
        <f>SUM(C82,E82,G82,I82,K82,M82)</f>
        <v>151</v>
      </c>
    </row>
    <row r="83" spans="1:15" ht="27.6" x14ac:dyDescent="0.25">
      <c r="A83" s="1159" t="s">
        <v>410</v>
      </c>
      <c r="B83" s="400" t="s">
        <v>41</v>
      </c>
      <c r="C83" s="350">
        <v>0</v>
      </c>
      <c r="D83" s="351">
        <f t="shared" ref="D83" si="188">SUM(C83)*100/(O83)</f>
        <v>0</v>
      </c>
      <c r="E83" s="352">
        <v>2</v>
      </c>
      <c r="F83" s="339">
        <f t="shared" ref="F83" si="189">SUM(E83)*100/(O83)</f>
        <v>100</v>
      </c>
      <c r="G83" s="352">
        <v>0</v>
      </c>
      <c r="H83" s="339">
        <f t="shared" si="181"/>
        <v>0</v>
      </c>
      <c r="I83" s="352">
        <v>0</v>
      </c>
      <c r="J83" s="339">
        <f t="shared" si="182"/>
        <v>0</v>
      </c>
      <c r="K83" s="352">
        <v>0</v>
      </c>
      <c r="L83" s="339">
        <f t="shared" si="183"/>
        <v>0</v>
      </c>
      <c r="M83" s="352">
        <v>0</v>
      </c>
      <c r="N83" s="339">
        <f t="shared" si="184"/>
        <v>0</v>
      </c>
      <c r="O83" s="401">
        <f t="shared" si="185"/>
        <v>2</v>
      </c>
    </row>
    <row r="84" spans="1:15" ht="27.6" x14ac:dyDescent="0.25">
      <c r="A84" s="1127" t="s">
        <v>397</v>
      </c>
      <c r="B84" s="400" t="s">
        <v>41</v>
      </c>
      <c r="C84" s="350">
        <v>25</v>
      </c>
      <c r="D84" s="351">
        <f t="shared" ref="D84" si="190">SUM(C84)*100/(O84)</f>
        <v>69.444444444444443</v>
      </c>
      <c r="E84" s="352">
        <v>0</v>
      </c>
      <c r="F84" s="339">
        <f t="shared" ref="F84" si="191">SUM(E84)*100/(O84)</f>
        <v>0</v>
      </c>
      <c r="G84" s="352">
        <v>11</v>
      </c>
      <c r="H84" s="339">
        <f t="shared" ref="H84" si="192">SUM(G84)*100/(O84)</f>
        <v>30.555555555555557</v>
      </c>
      <c r="I84" s="352">
        <v>0</v>
      </c>
      <c r="J84" s="339">
        <f t="shared" ref="J84" si="193">SUM(I84)*100/(O84)</f>
        <v>0</v>
      </c>
      <c r="K84" s="352">
        <v>0</v>
      </c>
      <c r="L84" s="339">
        <f t="shared" ref="L84" si="194">SUM(K84)*100/(O84)</f>
        <v>0</v>
      </c>
      <c r="M84" s="352">
        <v>0</v>
      </c>
      <c r="N84" s="339">
        <f t="shared" ref="N84" si="195">SUM(M84)*100/(O84)</f>
        <v>0</v>
      </c>
      <c r="O84" s="401">
        <f t="shared" ref="O84" si="196">SUM(C84,E84,G84,I84,K84,M84)</f>
        <v>36</v>
      </c>
    </row>
    <row r="85" spans="1:15" x14ac:dyDescent="0.25">
      <c r="A85" s="480" t="s">
        <v>172</v>
      </c>
      <c r="B85" s="400" t="s">
        <v>40</v>
      </c>
      <c r="C85" s="350">
        <v>6</v>
      </c>
      <c r="D85" s="351">
        <f t="shared" ref="D85" si="197">SUM(C85)*100/(O85)</f>
        <v>26.086956521739129</v>
      </c>
      <c r="E85" s="352">
        <v>0</v>
      </c>
      <c r="F85" s="339">
        <f t="shared" ref="F85" si="198">SUM(E85)*100/(O85)</f>
        <v>0</v>
      </c>
      <c r="G85" s="352">
        <v>9</v>
      </c>
      <c r="H85" s="339">
        <f t="shared" ref="H85:H89" si="199">SUM(G85)*100/(O85)</f>
        <v>39.130434782608695</v>
      </c>
      <c r="I85" s="352">
        <v>0</v>
      </c>
      <c r="J85" s="339">
        <f t="shared" ref="J85:J89" si="200">SUM(I85)*100/(O85)</f>
        <v>0</v>
      </c>
      <c r="K85" s="352">
        <v>8</v>
      </c>
      <c r="L85" s="339">
        <f t="shared" ref="L85" si="201">SUM(K85)*100/(O85)</f>
        <v>34.782608695652172</v>
      </c>
      <c r="M85" s="352">
        <v>0</v>
      </c>
      <c r="N85" s="339">
        <f t="shared" ref="N85" si="202">SUM(M85)*100/(O85)</f>
        <v>0</v>
      </c>
      <c r="O85" s="401">
        <f>SUM(C85,E85,G85,I85,K85,M85)</f>
        <v>23</v>
      </c>
    </row>
    <row r="86" spans="1:15" x14ac:dyDescent="0.25">
      <c r="A86" s="480" t="s">
        <v>398</v>
      </c>
      <c r="B86" s="400" t="s">
        <v>40</v>
      </c>
      <c r="C86" s="350">
        <v>50</v>
      </c>
      <c r="D86" s="351">
        <f t="shared" ref="D86" si="203">SUM(C86)*100/(O86)</f>
        <v>52.083333333333336</v>
      </c>
      <c r="E86" s="352">
        <v>0</v>
      </c>
      <c r="F86" s="339">
        <f t="shared" ref="F86" si="204">SUM(E86)*100/(O86)</f>
        <v>0</v>
      </c>
      <c r="G86" s="352">
        <v>46</v>
      </c>
      <c r="H86" s="339">
        <f t="shared" ref="H86" si="205">SUM(G86)*100/(O86)</f>
        <v>47.916666666666664</v>
      </c>
      <c r="I86" s="352">
        <v>0</v>
      </c>
      <c r="J86" s="339">
        <f t="shared" ref="J86" si="206">SUM(I86)*100/(O86)</f>
        <v>0</v>
      </c>
      <c r="K86" s="352">
        <v>0</v>
      </c>
      <c r="L86" s="339">
        <f t="shared" ref="L86" si="207">SUM(K86)*100/(O86)</f>
        <v>0</v>
      </c>
      <c r="M86" s="352">
        <v>0</v>
      </c>
      <c r="N86" s="339">
        <f t="shared" ref="N86" si="208">SUM(M86)*100/(O86)</f>
        <v>0</v>
      </c>
      <c r="O86" s="401">
        <f>SUM(C86,E86,G86,I86,K86,M86)</f>
        <v>96</v>
      </c>
    </row>
    <row r="87" spans="1:15" x14ac:dyDescent="0.25">
      <c r="A87" s="582" t="s">
        <v>25</v>
      </c>
      <c r="B87" s="403" t="s">
        <v>40</v>
      </c>
      <c r="C87" s="367">
        <v>9</v>
      </c>
      <c r="D87" s="404">
        <f>SUM(C87)*100/(O87)</f>
        <v>24.324324324324323</v>
      </c>
      <c r="E87" s="368">
        <v>2</v>
      </c>
      <c r="F87" s="405">
        <f t="shared" ref="F87" si="209">SUM(E87)*100/(O87)</f>
        <v>5.4054054054054053</v>
      </c>
      <c r="G87" s="368">
        <v>14</v>
      </c>
      <c r="H87" s="339">
        <f t="shared" si="199"/>
        <v>37.837837837837839</v>
      </c>
      <c r="I87" s="368">
        <v>2</v>
      </c>
      <c r="J87" s="339">
        <f t="shared" si="200"/>
        <v>5.4054054054054053</v>
      </c>
      <c r="K87" s="368">
        <v>8</v>
      </c>
      <c r="L87" s="405">
        <f>SUM(K87)*100/(O87)</f>
        <v>21.621621621621621</v>
      </c>
      <c r="M87" s="368">
        <v>2</v>
      </c>
      <c r="N87" s="405">
        <f>SUM(M87)*100/(O87)</f>
        <v>5.4054054054054053</v>
      </c>
      <c r="O87" s="406">
        <f t="shared" ref="O87:O89" si="210">SUM(C87,E87,G87,I87,K87,M87)</f>
        <v>37</v>
      </c>
    </row>
    <row r="88" spans="1:15" x14ac:dyDescent="0.25">
      <c r="A88" s="582" t="s">
        <v>399</v>
      </c>
      <c r="B88" s="403" t="s">
        <v>40</v>
      </c>
      <c r="C88" s="367">
        <v>11</v>
      </c>
      <c r="D88" s="404">
        <f>SUM(C88)*100/(O88)</f>
        <v>68.75</v>
      </c>
      <c r="E88" s="368">
        <v>0</v>
      </c>
      <c r="F88" s="405">
        <f t="shared" ref="F88" si="211">SUM(E88)*100/(O88)</f>
        <v>0</v>
      </c>
      <c r="G88" s="368">
        <v>5</v>
      </c>
      <c r="H88" s="339">
        <f t="shared" ref="H88" si="212">SUM(G88)*100/(O88)</f>
        <v>31.25</v>
      </c>
      <c r="I88" s="368">
        <v>0</v>
      </c>
      <c r="J88" s="339">
        <f t="shared" ref="J88" si="213">SUM(I88)*100/(O88)</f>
        <v>0</v>
      </c>
      <c r="K88" s="368">
        <v>0</v>
      </c>
      <c r="L88" s="405">
        <f>SUM(K88)*100/(O88)</f>
        <v>0</v>
      </c>
      <c r="M88" s="368">
        <v>0</v>
      </c>
      <c r="N88" s="405">
        <f>SUM(M88)*100/(O88)</f>
        <v>0</v>
      </c>
      <c r="O88" s="406">
        <f t="shared" ref="O88" si="214">SUM(C88,E88,G88,I88,K88,M88)</f>
        <v>16</v>
      </c>
    </row>
    <row r="89" spans="1:15" x14ac:dyDescent="0.25">
      <c r="A89" s="480" t="s">
        <v>378</v>
      </c>
      <c r="B89" s="403" t="s">
        <v>41</v>
      </c>
      <c r="C89" s="367">
        <v>0</v>
      </c>
      <c r="D89" s="404">
        <f t="shared" ref="D89" si="215">SUM(C89)*100/(O89)</f>
        <v>0</v>
      </c>
      <c r="E89" s="368">
        <v>0</v>
      </c>
      <c r="F89" s="405">
        <f t="shared" ref="F89" si="216">SUM(E89)*100/(O89)</f>
        <v>0</v>
      </c>
      <c r="G89" s="368">
        <v>2</v>
      </c>
      <c r="H89" s="339">
        <f t="shared" si="199"/>
        <v>66.666666666666671</v>
      </c>
      <c r="I89" s="368">
        <v>0</v>
      </c>
      <c r="J89" s="405">
        <f t="shared" si="200"/>
        <v>0</v>
      </c>
      <c r="K89" s="368">
        <v>1</v>
      </c>
      <c r="L89" s="405">
        <f t="shared" ref="L89" si="217">SUM(K89)*100/(O89)</f>
        <v>33.333333333333336</v>
      </c>
      <c r="M89" s="368">
        <v>0</v>
      </c>
      <c r="N89" s="405">
        <f t="shared" ref="N89" si="218">SUM(M89)*100/(O89)</f>
        <v>0</v>
      </c>
      <c r="O89" s="406">
        <f t="shared" si="210"/>
        <v>3</v>
      </c>
    </row>
    <row r="90" spans="1:15" x14ac:dyDescent="0.25">
      <c r="A90" s="583" t="s">
        <v>26</v>
      </c>
      <c r="B90" s="403" t="s">
        <v>41</v>
      </c>
      <c r="C90" s="367">
        <v>11</v>
      </c>
      <c r="D90" s="404">
        <f t="shared" ref="D90" si="219">SUM(C90)*100/(O90)</f>
        <v>29.72972972972973</v>
      </c>
      <c r="E90" s="368">
        <v>0</v>
      </c>
      <c r="F90" s="405">
        <f t="shared" ref="F90" si="220">SUM(E90)*100/(O90)</f>
        <v>0</v>
      </c>
      <c r="G90" s="368">
        <v>12</v>
      </c>
      <c r="H90" s="339">
        <f t="shared" ref="H90" si="221">SUM(G90)*100/(O90)</f>
        <v>32.432432432432435</v>
      </c>
      <c r="I90" s="368">
        <v>0</v>
      </c>
      <c r="J90" s="405">
        <f t="shared" ref="J90" si="222">SUM(I90)*100/(O90)</f>
        <v>0</v>
      </c>
      <c r="K90" s="368">
        <v>13</v>
      </c>
      <c r="L90" s="405">
        <f t="shared" ref="L90" si="223">SUM(K90)*100/(O90)</f>
        <v>35.135135135135137</v>
      </c>
      <c r="M90" s="368">
        <v>1</v>
      </c>
      <c r="N90" s="405">
        <f t="shared" ref="N90" si="224">SUM(M90)*100/(O90)</f>
        <v>2.7027027027027026</v>
      </c>
      <c r="O90" s="406">
        <f t="shared" ref="O90" si="225">SUM(C90,E90,G90,I90,K90,M90)</f>
        <v>37</v>
      </c>
    </row>
    <row r="91" spans="1:15" ht="15" customHeight="1" x14ac:dyDescent="0.25">
      <c r="A91" s="471" t="s">
        <v>207</v>
      </c>
      <c r="B91" s="410" t="s">
        <v>40</v>
      </c>
      <c r="C91" s="411">
        <v>0</v>
      </c>
      <c r="D91" s="404">
        <f t="shared" si="165"/>
        <v>0</v>
      </c>
      <c r="E91" s="412">
        <v>0</v>
      </c>
      <c r="F91" s="413">
        <f t="shared" si="117"/>
        <v>0</v>
      </c>
      <c r="G91" s="412">
        <v>0</v>
      </c>
      <c r="H91" s="414">
        <f t="shared" si="118"/>
        <v>0</v>
      </c>
      <c r="I91" s="412">
        <v>0</v>
      </c>
      <c r="J91" s="414">
        <f t="shared" si="119"/>
        <v>0</v>
      </c>
      <c r="K91" s="412">
        <v>0</v>
      </c>
      <c r="L91" s="413">
        <f t="shared" si="120"/>
        <v>0</v>
      </c>
      <c r="M91" s="412">
        <v>1</v>
      </c>
      <c r="N91" s="413">
        <f t="shared" si="121"/>
        <v>100</v>
      </c>
      <c r="O91" s="415">
        <f t="shared" si="122"/>
        <v>1</v>
      </c>
    </row>
    <row r="92" spans="1:15" ht="15" customHeight="1" x14ac:dyDescent="0.25">
      <c r="A92" s="471" t="s">
        <v>206</v>
      </c>
      <c r="B92" s="410" t="s">
        <v>40</v>
      </c>
      <c r="C92" s="411">
        <v>0</v>
      </c>
      <c r="D92" s="404">
        <f t="shared" si="165"/>
        <v>0</v>
      </c>
      <c r="E92" s="412">
        <v>0</v>
      </c>
      <c r="F92" s="413">
        <f t="shared" si="117"/>
        <v>0</v>
      </c>
      <c r="G92" s="412">
        <v>23</v>
      </c>
      <c r="H92" s="414">
        <f t="shared" si="118"/>
        <v>18.548387096774192</v>
      </c>
      <c r="I92" s="412">
        <v>39</v>
      </c>
      <c r="J92" s="414">
        <f t="shared" si="119"/>
        <v>31.451612903225808</v>
      </c>
      <c r="K92" s="412">
        <v>56</v>
      </c>
      <c r="L92" s="413">
        <f t="shared" si="120"/>
        <v>45.161290322580648</v>
      </c>
      <c r="M92" s="412">
        <v>6</v>
      </c>
      <c r="N92" s="413">
        <f t="shared" si="121"/>
        <v>4.838709677419355</v>
      </c>
      <c r="O92" s="415">
        <f t="shared" si="122"/>
        <v>124</v>
      </c>
    </row>
    <row r="93" spans="1:15" ht="15" customHeight="1" x14ac:dyDescent="0.25">
      <c r="A93" s="471" t="s">
        <v>135</v>
      </c>
      <c r="B93" s="400" t="s">
        <v>40</v>
      </c>
      <c r="C93" s="350">
        <v>0</v>
      </c>
      <c r="D93" s="404">
        <f t="shared" si="165"/>
        <v>0</v>
      </c>
      <c r="E93" s="352">
        <v>0</v>
      </c>
      <c r="F93" s="405">
        <f t="shared" si="117"/>
        <v>0</v>
      </c>
      <c r="G93" s="352">
        <v>0</v>
      </c>
      <c r="H93" s="339">
        <f t="shared" si="118"/>
        <v>0</v>
      </c>
      <c r="I93" s="352">
        <v>1</v>
      </c>
      <c r="J93" s="339">
        <f t="shared" si="119"/>
        <v>14.285714285714286</v>
      </c>
      <c r="K93" s="352">
        <v>6</v>
      </c>
      <c r="L93" s="405">
        <f t="shared" si="120"/>
        <v>85.714285714285708</v>
      </c>
      <c r="M93" s="352">
        <v>0</v>
      </c>
      <c r="N93" s="405">
        <f t="shared" si="121"/>
        <v>0</v>
      </c>
      <c r="O93" s="415">
        <f t="shared" si="122"/>
        <v>7</v>
      </c>
    </row>
    <row r="94" spans="1:15" ht="15" customHeight="1" x14ac:dyDescent="0.25">
      <c r="A94" s="472" t="s">
        <v>247</v>
      </c>
      <c r="B94" s="400" t="s">
        <v>40</v>
      </c>
      <c r="C94" s="350">
        <v>0</v>
      </c>
      <c r="D94" s="404">
        <f t="shared" ref="D94" si="226">SUM(C94)*100/(O94)</f>
        <v>0</v>
      </c>
      <c r="E94" s="352">
        <v>0</v>
      </c>
      <c r="F94" s="405">
        <f t="shared" ref="F94" si="227">SUM(E94)*100/(O94)</f>
        <v>0</v>
      </c>
      <c r="G94" s="352">
        <v>0</v>
      </c>
      <c r="H94" s="339">
        <f t="shared" ref="H94" si="228">SUM(G94)*100/(O94)</f>
        <v>0</v>
      </c>
      <c r="I94" s="352">
        <v>0</v>
      </c>
      <c r="J94" s="339">
        <f t="shared" ref="J94" si="229">SUM(I94)*100/(O94)</f>
        <v>0</v>
      </c>
      <c r="K94" s="352">
        <v>1</v>
      </c>
      <c r="L94" s="339">
        <f t="shared" ref="L94" si="230">SUM(K94)*100/(O94)</f>
        <v>100</v>
      </c>
      <c r="M94" s="352">
        <v>0</v>
      </c>
      <c r="N94" s="339">
        <f t="shared" ref="N94" si="231">SUM(M94)*100/(O94)</f>
        <v>0</v>
      </c>
      <c r="O94" s="406">
        <f>SUM(C94,E94,G94,I94,K94,M94)</f>
        <v>1</v>
      </c>
    </row>
    <row r="95" spans="1:15" ht="15" customHeight="1" x14ac:dyDescent="0.25">
      <c r="A95" s="472" t="s">
        <v>118</v>
      </c>
      <c r="B95" s="400" t="s">
        <v>40</v>
      </c>
      <c r="C95" s="350">
        <v>0</v>
      </c>
      <c r="D95" s="351">
        <f>SUM(C95)*100/(O95)</f>
        <v>0</v>
      </c>
      <c r="E95" s="352">
        <v>0</v>
      </c>
      <c r="F95" s="339">
        <f>SUM(E95)*100/(O95)</f>
        <v>0</v>
      </c>
      <c r="G95" s="352">
        <v>0</v>
      </c>
      <c r="H95" s="339">
        <f t="shared" ref="H95" si="232">SUM(G95)*100/(O95)</f>
        <v>0</v>
      </c>
      <c r="I95" s="352">
        <v>8</v>
      </c>
      <c r="J95" s="339">
        <f>SUM(I95)*100/(O95)</f>
        <v>16.326530612244898</v>
      </c>
      <c r="K95" s="352">
        <v>29</v>
      </c>
      <c r="L95" s="339">
        <f t="shared" ref="L95:L98" si="233">SUM(K95)*100/(O95)</f>
        <v>59.183673469387756</v>
      </c>
      <c r="M95" s="352">
        <v>12</v>
      </c>
      <c r="N95" s="339">
        <f t="shared" ref="N95:N98" si="234">SUM(M95)*100/(O95)</f>
        <v>24.489795918367346</v>
      </c>
      <c r="O95" s="406">
        <f t="shared" ref="O95" si="235">SUM(C95,E95,G95,I95,K95,M95)</f>
        <v>49</v>
      </c>
    </row>
    <row r="96" spans="1:15" ht="15" customHeight="1" x14ac:dyDescent="0.25">
      <c r="A96" s="584" t="s">
        <v>185</v>
      </c>
      <c r="B96" s="431" t="s">
        <v>40</v>
      </c>
      <c r="C96" s="350">
        <v>12</v>
      </c>
      <c r="D96" s="351">
        <f>SUM(C96)*100/(O96)</f>
        <v>50</v>
      </c>
      <c r="E96" s="567">
        <v>0</v>
      </c>
      <c r="F96" s="339">
        <f>SUM(E96)*100/(O96)</f>
        <v>0</v>
      </c>
      <c r="G96" s="567">
        <v>5</v>
      </c>
      <c r="H96" s="339">
        <f t="shared" si="118"/>
        <v>20.833333333333332</v>
      </c>
      <c r="I96" s="567">
        <v>0</v>
      </c>
      <c r="J96" s="339">
        <f>SUM(I96)*100/(O96)</f>
        <v>0</v>
      </c>
      <c r="K96" s="567">
        <v>6</v>
      </c>
      <c r="L96" s="339">
        <f t="shared" si="233"/>
        <v>25</v>
      </c>
      <c r="M96" s="567">
        <v>1</v>
      </c>
      <c r="N96" s="339">
        <f t="shared" si="234"/>
        <v>4.166666666666667</v>
      </c>
      <c r="O96" s="406">
        <f t="shared" si="122"/>
        <v>24</v>
      </c>
    </row>
    <row r="97" spans="1:16" x14ac:dyDescent="0.25">
      <c r="A97" s="399" t="s">
        <v>155</v>
      </c>
      <c r="B97" s="400" t="s">
        <v>40</v>
      </c>
      <c r="C97" s="350">
        <v>0</v>
      </c>
      <c r="D97" s="351">
        <f>SUM(C97)*100/(O97)</f>
        <v>0</v>
      </c>
      <c r="E97" s="352">
        <v>1</v>
      </c>
      <c r="F97" s="339">
        <f>SUM(E97)*100/(O97)</f>
        <v>1.2987012987012987</v>
      </c>
      <c r="G97" s="352">
        <v>0</v>
      </c>
      <c r="H97" s="339">
        <f t="shared" si="118"/>
        <v>0</v>
      </c>
      <c r="I97" s="352">
        <v>3</v>
      </c>
      <c r="J97" s="339">
        <f>SUM(I97)*100/(O97)</f>
        <v>3.8961038961038961</v>
      </c>
      <c r="K97" s="352">
        <v>69</v>
      </c>
      <c r="L97" s="339">
        <f t="shared" si="233"/>
        <v>89.610389610389603</v>
      </c>
      <c r="M97" s="352">
        <v>4</v>
      </c>
      <c r="N97" s="339">
        <f t="shared" si="234"/>
        <v>5.1948051948051948</v>
      </c>
      <c r="O97" s="353">
        <f t="shared" si="122"/>
        <v>77</v>
      </c>
      <c r="P97" s="361"/>
    </row>
    <row r="98" spans="1:16" ht="15.6" thickBot="1" x14ac:dyDescent="0.3">
      <c r="A98" s="416" t="s">
        <v>195</v>
      </c>
      <c r="B98" s="417" t="s">
        <v>40</v>
      </c>
      <c r="C98" s="360">
        <v>0</v>
      </c>
      <c r="D98" s="581">
        <f>SUM(C98)*100/(O98)</f>
        <v>0</v>
      </c>
      <c r="E98" s="359">
        <v>0</v>
      </c>
      <c r="F98" s="579">
        <f>SUM(E98)*100/(O98)</f>
        <v>0</v>
      </c>
      <c r="G98" s="359">
        <v>0</v>
      </c>
      <c r="H98" s="579">
        <f t="shared" ref="H98" si="236">SUM(G98)*100/(O98)</f>
        <v>0</v>
      </c>
      <c r="I98" s="359">
        <v>1</v>
      </c>
      <c r="J98" s="579">
        <f>SUM(I98)*100/(O98)</f>
        <v>7.6923076923076925</v>
      </c>
      <c r="K98" s="359">
        <v>11</v>
      </c>
      <c r="L98" s="579">
        <f t="shared" si="233"/>
        <v>84.615384615384613</v>
      </c>
      <c r="M98" s="359">
        <v>1</v>
      </c>
      <c r="N98" s="579">
        <f t="shared" si="234"/>
        <v>7.6923076923076925</v>
      </c>
      <c r="O98" s="353">
        <f t="shared" ref="O98" si="237">SUM(C98,E98,G98,I98,K98,M98)</f>
        <v>13</v>
      </c>
      <c r="P98" s="361"/>
    </row>
    <row r="99" spans="1:16" ht="15" customHeight="1" thickBot="1" x14ac:dyDescent="0.3">
      <c r="A99" s="362" t="s">
        <v>35</v>
      </c>
      <c r="B99" s="363"/>
      <c r="C99" s="369">
        <f>SUM(C67:C98)</f>
        <v>471</v>
      </c>
      <c r="D99" s="370">
        <f t="shared" si="165"/>
        <v>36.091954022988503</v>
      </c>
      <c r="E99" s="369">
        <f>SUM(E67:E98)</f>
        <v>27</v>
      </c>
      <c r="F99" s="418">
        <f t="shared" si="117"/>
        <v>2.0689655172413794</v>
      </c>
      <c r="G99" s="369">
        <f>SUM(G67:G98)</f>
        <v>339</v>
      </c>
      <c r="H99" s="371">
        <f t="shared" ref="H99:H132" si="238">SUM(G99)*100/(O99)</f>
        <v>25.977011494252874</v>
      </c>
      <c r="I99" s="369">
        <f>SUM(I67:I98)</f>
        <v>69</v>
      </c>
      <c r="J99" s="418">
        <f t="shared" si="119"/>
        <v>5.2873563218390807</v>
      </c>
      <c r="K99" s="369">
        <f>SUM(K67:K98)</f>
        <v>356</v>
      </c>
      <c r="L99" s="371">
        <f t="shared" si="120"/>
        <v>27.279693486590038</v>
      </c>
      <c r="M99" s="369">
        <f>SUM(M67:M98)</f>
        <v>43</v>
      </c>
      <c r="N99" s="418">
        <f t="shared" si="121"/>
        <v>3.2950191570881224</v>
      </c>
      <c r="O99" s="419">
        <f>SUM(O67:O98)</f>
        <v>1305</v>
      </c>
    </row>
    <row r="100" spans="1:16" x14ac:dyDescent="0.25">
      <c r="A100" s="585" t="s">
        <v>28</v>
      </c>
      <c r="B100" s="420" t="s">
        <v>40</v>
      </c>
      <c r="C100" s="392">
        <v>142</v>
      </c>
      <c r="D100" s="393">
        <f t="shared" si="165"/>
        <v>40.455840455840459</v>
      </c>
      <c r="E100" s="421">
        <v>1</v>
      </c>
      <c r="F100" s="422">
        <f t="shared" si="117"/>
        <v>0.28490028490028491</v>
      </c>
      <c r="G100" s="394">
        <v>110</v>
      </c>
      <c r="H100" s="395">
        <f t="shared" si="238"/>
        <v>31.33903133903134</v>
      </c>
      <c r="I100" s="421">
        <v>5</v>
      </c>
      <c r="J100" s="422">
        <f t="shared" si="119"/>
        <v>1.4245014245014245</v>
      </c>
      <c r="K100" s="394">
        <v>91</v>
      </c>
      <c r="L100" s="395">
        <f t="shared" si="120"/>
        <v>25.925925925925927</v>
      </c>
      <c r="M100" s="421">
        <v>2</v>
      </c>
      <c r="N100" s="395">
        <f t="shared" si="121"/>
        <v>0.56980056980056981</v>
      </c>
      <c r="O100" s="353">
        <f t="shared" ref="O100:O130" si="239">SUM(C100,E100,G100,I100,K100,M100)</f>
        <v>351</v>
      </c>
    </row>
    <row r="101" spans="1:16" s="300" customFormat="1" ht="15" customHeight="1" x14ac:dyDescent="0.25">
      <c r="A101" s="480" t="s">
        <v>28</v>
      </c>
      <c r="B101" s="400" t="s">
        <v>41</v>
      </c>
      <c r="C101" s="350">
        <v>33</v>
      </c>
      <c r="D101" s="351">
        <f t="shared" si="165"/>
        <v>32.67326732673267</v>
      </c>
      <c r="E101" s="423">
        <v>6</v>
      </c>
      <c r="F101" s="424">
        <f t="shared" si="117"/>
        <v>5.9405940594059405</v>
      </c>
      <c r="G101" s="352">
        <v>26</v>
      </c>
      <c r="H101" s="339">
        <f t="shared" si="238"/>
        <v>25.742574257425744</v>
      </c>
      <c r="I101" s="423">
        <v>7</v>
      </c>
      <c r="J101" s="424">
        <f t="shared" si="119"/>
        <v>6.9306930693069306</v>
      </c>
      <c r="K101" s="352">
        <v>24</v>
      </c>
      <c r="L101" s="339">
        <f t="shared" si="120"/>
        <v>23.762376237623762</v>
      </c>
      <c r="M101" s="423">
        <v>5</v>
      </c>
      <c r="N101" s="339">
        <f t="shared" si="121"/>
        <v>4.9504950495049505</v>
      </c>
      <c r="O101" s="353">
        <f t="shared" si="239"/>
        <v>101</v>
      </c>
    </row>
    <row r="102" spans="1:16" ht="15" customHeight="1" x14ac:dyDescent="0.25">
      <c r="A102" s="1368" t="s">
        <v>515</v>
      </c>
      <c r="B102" s="410" t="s">
        <v>40</v>
      </c>
      <c r="C102" s="350">
        <v>4</v>
      </c>
      <c r="D102" s="351">
        <f t="shared" si="165"/>
        <v>100</v>
      </c>
      <c r="E102" s="423">
        <v>0</v>
      </c>
      <c r="F102" s="425">
        <f t="shared" ref="F102:F104" si="240">SUM(E102)*100/(O102)</f>
        <v>0</v>
      </c>
      <c r="G102" s="352">
        <v>0</v>
      </c>
      <c r="H102" s="339">
        <f t="shared" ref="H102:H104" si="241">SUM(G102)*100/(O102)</f>
        <v>0</v>
      </c>
      <c r="I102" s="423">
        <v>0</v>
      </c>
      <c r="J102" s="424">
        <f t="shared" ref="J102:J105" si="242">SUM(I102)*100/(O102)</f>
        <v>0</v>
      </c>
      <c r="K102" s="352">
        <v>0</v>
      </c>
      <c r="L102" s="339">
        <f t="shared" ref="L102:L105" si="243">SUM(K102)*100/(O102)</f>
        <v>0</v>
      </c>
      <c r="M102" s="423">
        <v>0</v>
      </c>
      <c r="N102" s="339">
        <f t="shared" ref="N102:N105" si="244">SUM(M102)*100/(O102)</f>
        <v>0</v>
      </c>
      <c r="O102" s="353">
        <f t="shared" ref="O102:O105" si="245">SUM(C102,E102,G102,I102,K102,M102)</f>
        <v>4</v>
      </c>
    </row>
    <row r="103" spans="1:16" ht="15" customHeight="1" x14ac:dyDescent="0.25">
      <c r="A103" s="1368" t="s">
        <v>516</v>
      </c>
      <c r="B103" s="410" t="s">
        <v>40</v>
      </c>
      <c r="C103" s="350">
        <v>8</v>
      </c>
      <c r="D103" s="351">
        <f t="shared" si="165"/>
        <v>100</v>
      </c>
      <c r="E103" s="423">
        <v>0</v>
      </c>
      <c r="F103" s="425">
        <f t="shared" si="240"/>
        <v>0</v>
      </c>
      <c r="G103" s="352">
        <v>0</v>
      </c>
      <c r="H103" s="339">
        <f t="shared" si="241"/>
        <v>0</v>
      </c>
      <c r="I103" s="423">
        <v>0</v>
      </c>
      <c r="J103" s="424">
        <f t="shared" si="242"/>
        <v>0</v>
      </c>
      <c r="K103" s="352">
        <v>0</v>
      </c>
      <c r="L103" s="339">
        <f t="shared" si="243"/>
        <v>0</v>
      </c>
      <c r="M103" s="423">
        <v>0</v>
      </c>
      <c r="N103" s="339">
        <f t="shared" si="244"/>
        <v>0</v>
      </c>
      <c r="O103" s="353">
        <f t="shared" si="245"/>
        <v>8</v>
      </c>
    </row>
    <row r="104" spans="1:16" ht="15" customHeight="1" x14ac:dyDescent="0.25">
      <c r="A104" s="1368" t="s">
        <v>517</v>
      </c>
      <c r="B104" s="410" t="s">
        <v>40</v>
      </c>
      <c r="C104" s="350">
        <v>31</v>
      </c>
      <c r="D104" s="351">
        <f t="shared" si="165"/>
        <v>100</v>
      </c>
      <c r="E104" s="423">
        <v>0</v>
      </c>
      <c r="F104" s="425">
        <f t="shared" si="240"/>
        <v>0</v>
      </c>
      <c r="G104" s="352">
        <v>0</v>
      </c>
      <c r="H104" s="339">
        <f t="shared" si="241"/>
        <v>0</v>
      </c>
      <c r="I104" s="423">
        <v>0</v>
      </c>
      <c r="J104" s="424">
        <f t="shared" si="242"/>
        <v>0</v>
      </c>
      <c r="K104" s="352">
        <v>0</v>
      </c>
      <c r="L104" s="339">
        <f t="shared" si="243"/>
        <v>0</v>
      </c>
      <c r="M104" s="423">
        <v>0</v>
      </c>
      <c r="N104" s="339">
        <f t="shared" si="244"/>
        <v>0</v>
      </c>
      <c r="O104" s="353">
        <f t="shared" si="245"/>
        <v>31</v>
      </c>
    </row>
    <row r="105" spans="1:16" s="300" customFormat="1" ht="15" customHeight="1" x14ac:dyDescent="0.25">
      <c r="A105" s="480" t="s">
        <v>376</v>
      </c>
      <c r="B105" s="400" t="s">
        <v>41</v>
      </c>
      <c r="C105" s="350">
        <v>1</v>
      </c>
      <c r="D105" s="351">
        <f t="shared" ref="D105" si="246">SUM(C105)*100/(O105)</f>
        <v>33.333333333333336</v>
      </c>
      <c r="E105" s="423">
        <v>0</v>
      </c>
      <c r="F105" s="424">
        <f t="shared" ref="F105" si="247">SUM(E105)*100/(O105)</f>
        <v>0</v>
      </c>
      <c r="G105" s="352">
        <v>1</v>
      </c>
      <c r="H105" s="339">
        <f t="shared" ref="H105" si="248">SUM(G105)*100/(O105)</f>
        <v>33.333333333333336</v>
      </c>
      <c r="I105" s="423">
        <v>0</v>
      </c>
      <c r="J105" s="424">
        <f t="shared" si="242"/>
        <v>0</v>
      </c>
      <c r="K105" s="352">
        <v>1</v>
      </c>
      <c r="L105" s="339">
        <f t="shared" si="243"/>
        <v>33.333333333333336</v>
      </c>
      <c r="M105" s="423">
        <v>0</v>
      </c>
      <c r="N105" s="339">
        <f t="shared" si="244"/>
        <v>0</v>
      </c>
      <c r="O105" s="353">
        <f t="shared" si="245"/>
        <v>3</v>
      </c>
    </row>
    <row r="106" spans="1:16" s="300" customFormat="1" ht="15" customHeight="1" x14ac:dyDescent="0.25">
      <c r="A106" s="480" t="s">
        <v>149</v>
      </c>
      <c r="B106" s="400" t="s">
        <v>40</v>
      </c>
      <c r="C106" s="350">
        <v>67</v>
      </c>
      <c r="D106" s="351">
        <f t="shared" ref="D106" si="249">SUM(C106)*100/(O106)</f>
        <v>37.430167597765362</v>
      </c>
      <c r="E106" s="423">
        <v>0</v>
      </c>
      <c r="F106" s="424">
        <f t="shared" ref="F106" si="250">SUM(E106)*100/(O106)</f>
        <v>0</v>
      </c>
      <c r="G106" s="352">
        <v>49</v>
      </c>
      <c r="H106" s="339">
        <f t="shared" ref="H106" si="251">SUM(G106)*100/(O106)</f>
        <v>27.374301675977655</v>
      </c>
      <c r="I106" s="423">
        <v>1</v>
      </c>
      <c r="J106" s="424">
        <f t="shared" ref="J106" si="252">SUM(I106)*100/(O106)</f>
        <v>0.55865921787709494</v>
      </c>
      <c r="K106" s="352">
        <v>61</v>
      </c>
      <c r="L106" s="339">
        <f>SUM(K106)*100/(O106)</f>
        <v>34.07821229050279</v>
      </c>
      <c r="M106" s="423">
        <v>1</v>
      </c>
      <c r="N106" s="339">
        <f t="shared" ref="N106" si="253">SUM(M106)*100/(O106)</f>
        <v>0.55865921787709494</v>
      </c>
      <c r="O106" s="353">
        <f t="shared" ref="O106" si="254">SUM(C106,E106,G106,I106,K106,M106)</f>
        <v>179</v>
      </c>
    </row>
    <row r="107" spans="1:16" s="300" customFormat="1" ht="15" customHeight="1" x14ac:dyDescent="0.25">
      <c r="A107" s="471" t="s">
        <v>94</v>
      </c>
      <c r="B107" s="410" t="s">
        <v>40</v>
      </c>
      <c r="C107" s="350">
        <v>142</v>
      </c>
      <c r="D107" s="351">
        <f t="shared" ref="D107:D112" si="255">SUM(C107)*100/(O107)</f>
        <v>38.586956521739133</v>
      </c>
      <c r="E107" s="423">
        <v>6</v>
      </c>
      <c r="F107" s="425">
        <f t="shared" si="117"/>
        <v>1.6304347826086956</v>
      </c>
      <c r="G107" s="352">
        <v>121</v>
      </c>
      <c r="H107" s="339">
        <f t="shared" ref="H107:H112" si="256">SUM(G107)*100/(O107)</f>
        <v>32.880434782608695</v>
      </c>
      <c r="I107" s="423">
        <v>5</v>
      </c>
      <c r="J107" s="424">
        <f t="shared" si="119"/>
        <v>1.3586956521739131</v>
      </c>
      <c r="K107" s="352">
        <v>94</v>
      </c>
      <c r="L107" s="339">
        <f t="shared" si="120"/>
        <v>25.543478260869566</v>
      </c>
      <c r="M107" s="423">
        <v>0</v>
      </c>
      <c r="N107" s="339">
        <f t="shared" si="121"/>
        <v>0</v>
      </c>
      <c r="O107" s="353">
        <f t="shared" si="239"/>
        <v>368</v>
      </c>
    </row>
    <row r="108" spans="1:16" s="300" customFormat="1" ht="13.8" x14ac:dyDescent="0.25">
      <c r="A108" s="471" t="s">
        <v>107</v>
      </c>
      <c r="B108" s="410" t="s">
        <v>40</v>
      </c>
      <c r="C108" s="350">
        <v>39</v>
      </c>
      <c r="D108" s="351">
        <f t="shared" si="255"/>
        <v>39.393939393939391</v>
      </c>
      <c r="E108" s="423">
        <v>0</v>
      </c>
      <c r="F108" s="425">
        <f t="shared" si="117"/>
        <v>0</v>
      </c>
      <c r="G108" s="352">
        <v>26</v>
      </c>
      <c r="H108" s="339">
        <f t="shared" si="256"/>
        <v>26.262626262626263</v>
      </c>
      <c r="I108" s="423">
        <v>0</v>
      </c>
      <c r="J108" s="424">
        <f t="shared" si="119"/>
        <v>0</v>
      </c>
      <c r="K108" s="352">
        <v>32</v>
      </c>
      <c r="L108" s="339">
        <f t="shared" si="120"/>
        <v>32.323232323232325</v>
      </c>
      <c r="M108" s="423">
        <v>2</v>
      </c>
      <c r="N108" s="339">
        <f t="shared" si="121"/>
        <v>2.0202020202020203</v>
      </c>
      <c r="O108" s="353">
        <f t="shared" si="239"/>
        <v>99</v>
      </c>
    </row>
    <row r="109" spans="1:16" s="300" customFormat="1" ht="15" customHeight="1" x14ac:dyDescent="0.25">
      <c r="A109" s="471" t="s">
        <v>131</v>
      </c>
      <c r="B109" s="410" t="s">
        <v>41</v>
      </c>
      <c r="C109" s="350">
        <v>33</v>
      </c>
      <c r="D109" s="351">
        <f t="shared" si="255"/>
        <v>30.275229357798164</v>
      </c>
      <c r="E109" s="423">
        <v>11</v>
      </c>
      <c r="F109" s="425">
        <f>SUM(E109)*100/(O109)</f>
        <v>10.091743119266056</v>
      </c>
      <c r="G109" s="352">
        <v>22</v>
      </c>
      <c r="H109" s="339">
        <f t="shared" si="256"/>
        <v>20.183486238532112</v>
      </c>
      <c r="I109" s="423">
        <v>24</v>
      </c>
      <c r="J109" s="424">
        <f t="shared" si="119"/>
        <v>22.01834862385321</v>
      </c>
      <c r="K109" s="352">
        <v>9</v>
      </c>
      <c r="L109" s="339">
        <f t="shared" si="120"/>
        <v>8.2568807339449535</v>
      </c>
      <c r="M109" s="423">
        <v>10</v>
      </c>
      <c r="N109" s="339">
        <f t="shared" si="121"/>
        <v>9.1743119266055047</v>
      </c>
      <c r="O109" s="353">
        <f t="shared" si="239"/>
        <v>109</v>
      </c>
    </row>
    <row r="110" spans="1:16" ht="15" customHeight="1" x14ac:dyDescent="0.25">
      <c r="A110" s="471" t="s">
        <v>6</v>
      </c>
      <c r="B110" s="410" t="s">
        <v>40</v>
      </c>
      <c r="C110" s="350">
        <v>14</v>
      </c>
      <c r="D110" s="351">
        <f t="shared" si="255"/>
        <v>33.333333333333336</v>
      </c>
      <c r="E110" s="423">
        <v>0</v>
      </c>
      <c r="F110" s="425">
        <f t="shared" si="117"/>
        <v>0</v>
      </c>
      <c r="G110" s="352">
        <v>16</v>
      </c>
      <c r="H110" s="339">
        <f t="shared" si="256"/>
        <v>38.095238095238095</v>
      </c>
      <c r="I110" s="423">
        <v>1</v>
      </c>
      <c r="J110" s="424">
        <f t="shared" si="119"/>
        <v>2.3809523809523809</v>
      </c>
      <c r="K110" s="352">
        <v>11</v>
      </c>
      <c r="L110" s="339">
        <f t="shared" si="120"/>
        <v>26.19047619047619</v>
      </c>
      <c r="M110" s="423">
        <v>0</v>
      </c>
      <c r="N110" s="339">
        <f t="shared" si="121"/>
        <v>0</v>
      </c>
      <c r="O110" s="353">
        <f t="shared" si="239"/>
        <v>42</v>
      </c>
    </row>
    <row r="111" spans="1:16" ht="15" customHeight="1" x14ac:dyDescent="0.25">
      <c r="A111" s="471" t="s">
        <v>217</v>
      </c>
      <c r="B111" s="410" t="s">
        <v>40</v>
      </c>
      <c r="C111" s="350">
        <v>1</v>
      </c>
      <c r="D111" s="351">
        <f t="shared" si="255"/>
        <v>50</v>
      </c>
      <c r="E111" s="423">
        <v>0</v>
      </c>
      <c r="F111" s="425">
        <f t="shared" si="117"/>
        <v>0</v>
      </c>
      <c r="G111" s="352">
        <v>1</v>
      </c>
      <c r="H111" s="339">
        <f t="shared" si="256"/>
        <v>50</v>
      </c>
      <c r="I111" s="423">
        <v>0</v>
      </c>
      <c r="J111" s="424">
        <f t="shared" si="119"/>
        <v>0</v>
      </c>
      <c r="K111" s="352">
        <v>0</v>
      </c>
      <c r="L111" s="339">
        <f t="shared" si="120"/>
        <v>0</v>
      </c>
      <c r="M111" s="423">
        <v>0</v>
      </c>
      <c r="N111" s="339">
        <f t="shared" si="121"/>
        <v>0</v>
      </c>
      <c r="O111" s="353">
        <f t="shared" si="239"/>
        <v>2</v>
      </c>
    </row>
    <row r="112" spans="1:16" ht="15" customHeight="1" x14ac:dyDescent="0.25">
      <c r="A112" s="471" t="s">
        <v>218</v>
      </c>
      <c r="B112" s="410" t="s">
        <v>40</v>
      </c>
      <c r="C112" s="350">
        <v>11</v>
      </c>
      <c r="D112" s="351">
        <f t="shared" si="255"/>
        <v>44</v>
      </c>
      <c r="E112" s="423">
        <v>0</v>
      </c>
      <c r="F112" s="425">
        <f t="shared" si="117"/>
        <v>0</v>
      </c>
      <c r="G112" s="352">
        <v>11</v>
      </c>
      <c r="H112" s="339">
        <f t="shared" si="256"/>
        <v>44</v>
      </c>
      <c r="I112" s="423">
        <v>0</v>
      </c>
      <c r="J112" s="424">
        <f t="shared" si="119"/>
        <v>0</v>
      </c>
      <c r="K112" s="352">
        <v>3</v>
      </c>
      <c r="L112" s="339">
        <f t="shared" si="120"/>
        <v>12</v>
      </c>
      <c r="M112" s="423">
        <v>0</v>
      </c>
      <c r="N112" s="339">
        <f t="shared" si="121"/>
        <v>0</v>
      </c>
      <c r="O112" s="353">
        <f t="shared" si="239"/>
        <v>25</v>
      </c>
    </row>
    <row r="113" spans="1:15" x14ac:dyDescent="0.25">
      <c r="A113" s="480" t="s">
        <v>25</v>
      </c>
      <c r="B113" s="410" t="s">
        <v>40</v>
      </c>
      <c r="C113" s="350">
        <v>63</v>
      </c>
      <c r="D113" s="351">
        <f t="shared" ref="D113:D130" si="257">SUM(C113)*100/(O113)</f>
        <v>66.315789473684205</v>
      </c>
      <c r="E113" s="423">
        <v>0</v>
      </c>
      <c r="F113" s="424">
        <f>SUM(E113)*100/(O113)</f>
        <v>0</v>
      </c>
      <c r="G113" s="352">
        <v>16</v>
      </c>
      <c r="H113" s="339">
        <f t="shared" ref="H113:H130" si="258">SUM(G113)*100/(O113)</f>
        <v>16.842105263157894</v>
      </c>
      <c r="I113" s="423">
        <v>2</v>
      </c>
      <c r="J113" s="424">
        <f t="shared" ref="J113:J130" si="259">SUM(I113)*100/(O113)</f>
        <v>2.1052631578947367</v>
      </c>
      <c r="K113" s="352">
        <v>13</v>
      </c>
      <c r="L113" s="339">
        <f t="shared" ref="L113:L130" si="260">SUM(K113)*100/(O113)</f>
        <v>13.684210526315789</v>
      </c>
      <c r="M113" s="423">
        <v>1</v>
      </c>
      <c r="N113" s="339">
        <f t="shared" ref="N113:N130" si="261">SUM(M113)*100/(O113)</f>
        <v>1.0526315789473684</v>
      </c>
      <c r="O113" s="353">
        <f>SUM(C113,E113,G113,I113,K113,M113)</f>
        <v>95</v>
      </c>
    </row>
    <row r="114" spans="1:15" x14ac:dyDescent="0.25">
      <c r="A114" s="583" t="s">
        <v>221</v>
      </c>
      <c r="B114" s="426" t="s">
        <v>40</v>
      </c>
      <c r="C114" s="367">
        <v>5</v>
      </c>
      <c r="D114" s="351">
        <f t="shared" si="257"/>
        <v>55.555555555555557</v>
      </c>
      <c r="E114" s="427">
        <v>0</v>
      </c>
      <c r="F114" s="424">
        <f t="shared" ref="F114:F115" si="262">SUM(E114)*100/(O114)</f>
        <v>0</v>
      </c>
      <c r="G114" s="368">
        <v>2</v>
      </c>
      <c r="H114" s="339">
        <f t="shared" si="258"/>
        <v>22.222222222222221</v>
      </c>
      <c r="I114" s="427">
        <v>0</v>
      </c>
      <c r="J114" s="424">
        <f t="shared" si="259"/>
        <v>0</v>
      </c>
      <c r="K114" s="368">
        <v>2</v>
      </c>
      <c r="L114" s="339">
        <f t="shared" si="260"/>
        <v>22.222222222222221</v>
      </c>
      <c r="M114" s="427">
        <v>0</v>
      </c>
      <c r="N114" s="339">
        <f t="shared" si="261"/>
        <v>0</v>
      </c>
      <c r="O114" s="353">
        <f>SUM(C114,E114,G114,I114,K114,M114)</f>
        <v>9</v>
      </c>
    </row>
    <row r="115" spans="1:15" x14ac:dyDescent="0.25">
      <c r="A115" s="582" t="s">
        <v>153</v>
      </c>
      <c r="B115" s="426" t="s">
        <v>41</v>
      </c>
      <c r="C115" s="367">
        <v>2</v>
      </c>
      <c r="D115" s="351">
        <f t="shared" si="257"/>
        <v>1.1627906976744187</v>
      </c>
      <c r="E115" s="427">
        <v>54</v>
      </c>
      <c r="F115" s="424">
        <f t="shared" si="262"/>
        <v>31.395348837209301</v>
      </c>
      <c r="G115" s="368">
        <v>7</v>
      </c>
      <c r="H115" s="339">
        <f t="shared" si="258"/>
        <v>4.0697674418604652</v>
      </c>
      <c r="I115" s="427">
        <v>57</v>
      </c>
      <c r="J115" s="424">
        <f t="shared" si="259"/>
        <v>33.139534883720927</v>
      </c>
      <c r="K115" s="368">
        <v>4</v>
      </c>
      <c r="L115" s="339">
        <f t="shared" si="260"/>
        <v>2.3255813953488373</v>
      </c>
      <c r="M115" s="427">
        <v>48</v>
      </c>
      <c r="N115" s="339">
        <f t="shared" si="261"/>
        <v>27.906976744186046</v>
      </c>
      <c r="O115" s="353">
        <f>SUM(C115,E115,G115,I115,K115,M115)</f>
        <v>172</v>
      </c>
    </row>
    <row r="116" spans="1:15" s="300" customFormat="1" ht="15" customHeight="1" x14ac:dyDescent="0.25">
      <c r="A116" s="480" t="s">
        <v>379</v>
      </c>
      <c r="B116" s="400" t="s">
        <v>41</v>
      </c>
      <c r="C116" s="350">
        <v>0</v>
      </c>
      <c r="D116" s="351">
        <f t="shared" ref="D116" si="263">SUM(C116)*100/(O116)</f>
        <v>0</v>
      </c>
      <c r="E116" s="423">
        <v>0</v>
      </c>
      <c r="F116" s="424">
        <f t="shared" ref="F116" si="264">SUM(E116)*100/(O116)</f>
        <v>0</v>
      </c>
      <c r="G116" s="352">
        <v>0</v>
      </c>
      <c r="H116" s="339">
        <f t="shared" si="258"/>
        <v>0</v>
      </c>
      <c r="I116" s="423">
        <v>1</v>
      </c>
      <c r="J116" s="424">
        <f t="shared" si="259"/>
        <v>100</v>
      </c>
      <c r="K116" s="352">
        <v>0</v>
      </c>
      <c r="L116" s="339">
        <f t="shared" si="260"/>
        <v>0</v>
      </c>
      <c r="M116" s="423">
        <v>0</v>
      </c>
      <c r="N116" s="339">
        <f t="shared" si="261"/>
        <v>0</v>
      </c>
      <c r="O116" s="353">
        <f t="shared" ref="O116" si="265">SUM(C116,E116,G116,I116,K116,M116)</f>
        <v>1</v>
      </c>
    </row>
    <row r="117" spans="1:15" x14ac:dyDescent="0.25">
      <c r="A117" s="583" t="s">
        <v>4</v>
      </c>
      <c r="B117" s="403" t="s">
        <v>40</v>
      </c>
      <c r="C117" s="367">
        <v>40</v>
      </c>
      <c r="D117" s="404">
        <f t="shared" si="257"/>
        <v>40.816326530612244</v>
      </c>
      <c r="E117" s="427">
        <v>2</v>
      </c>
      <c r="F117" s="428">
        <f t="shared" si="117"/>
        <v>2.0408163265306123</v>
      </c>
      <c r="G117" s="368">
        <v>22</v>
      </c>
      <c r="H117" s="405">
        <f t="shared" si="258"/>
        <v>22.448979591836736</v>
      </c>
      <c r="I117" s="427">
        <v>0</v>
      </c>
      <c r="J117" s="429">
        <f t="shared" si="259"/>
        <v>0</v>
      </c>
      <c r="K117" s="368">
        <v>33</v>
      </c>
      <c r="L117" s="405">
        <f t="shared" si="260"/>
        <v>33.673469387755105</v>
      </c>
      <c r="M117" s="427">
        <v>1</v>
      </c>
      <c r="N117" s="405">
        <f t="shared" si="261"/>
        <v>1.0204081632653061</v>
      </c>
      <c r="O117" s="430">
        <f t="shared" si="239"/>
        <v>98</v>
      </c>
    </row>
    <row r="118" spans="1:15" x14ac:dyDescent="0.25">
      <c r="A118" s="1373" t="s">
        <v>526</v>
      </c>
      <c r="B118" s="403" t="s">
        <v>40</v>
      </c>
      <c r="C118" s="367">
        <v>3</v>
      </c>
      <c r="D118" s="404">
        <f t="shared" ref="D118" si="266">SUM(C118)*100/(O118)</f>
        <v>100</v>
      </c>
      <c r="E118" s="427">
        <v>0</v>
      </c>
      <c r="F118" s="428">
        <f t="shared" ref="F118" si="267">SUM(E118)*100/(O118)</f>
        <v>0</v>
      </c>
      <c r="G118" s="368">
        <v>0</v>
      </c>
      <c r="H118" s="405">
        <f t="shared" si="258"/>
        <v>0</v>
      </c>
      <c r="I118" s="427">
        <v>0</v>
      </c>
      <c r="J118" s="429">
        <f t="shared" si="259"/>
        <v>0</v>
      </c>
      <c r="K118" s="368">
        <v>0</v>
      </c>
      <c r="L118" s="405">
        <f t="shared" si="260"/>
        <v>0</v>
      </c>
      <c r="M118" s="427">
        <v>0</v>
      </c>
      <c r="N118" s="405">
        <f t="shared" si="261"/>
        <v>0</v>
      </c>
      <c r="O118" s="430">
        <f t="shared" si="239"/>
        <v>3</v>
      </c>
    </row>
    <row r="119" spans="1:15" x14ac:dyDescent="0.25">
      <c r="A119" s="471" t="s">
        <v>219</v>
      </c>
      <c r="B119" s="403" t="s">
        <v>40</v>
      </c>
      <c r="C119" s="367">
        <v>12</v>
      </c>
      <c r="D119" s="404">
        <f t="shared" ref="D119" si="268">SUM(C119)*100/(O119)</f>
        <v>52.173913043478258</v>
      </c>
      <c r="E119" s="427">
        <v>0</v>
      </c>
      <c r="F119" s="428">
        <f t="shared" ref="F119" si="269">SUM(E119)*100/(O119)</f>
        <v>0</v>
      </c>
      <c r="G119" s="368">
        <v>6</v>
      </c>
      <c r="H119" s="405">
        <f t="shared" ref="H119:H124" si="270">SUM(G119)*100/(O119)</f>
        <v>26.086956521739129</v>
      </c>
      <c r="I119" s="427">
        <v>0</v>
      </c>
      <c r="J119" s="429">
        <f t="shared" ref="J119:J124" si="271">SUM(I119)*100/(O119)</f>
        <v>0</v>
      </c>
      <c r="K119" s="368">
        <v>5</v>
      </c>
      <c r="L119" s="405">
        <f t="shared" ref="L119:L124" si="272">SUM(K119)*100/(O119)</f>
        <v>21.739130434782609</v>
      </c>
      <c r="M119" s="427">
        <v>0</v>
      </c>
      <c r="N119" s="405">
        <f t="shared" ref="N119:N124" si="273">SUM(M119)*100/(O119)</f>
        <v>0</v>
      </c>
      <c r="O119" s="430">
        <f t="shared" ref="O119:O124" si="274">SUM(C119,E119,G119,I119,K119,M119)</f>
        <v>23</v>
      </c>
    </row>
    <row r="120" spans="1:15" x14ac:dyDescent="0.25">
      <c r="A120" s="480" t="s">
        <v>400</v>
      </c>
      <c r="B120" s="410" t="s">
        <v>40</v>
      </c>
      <c r="C120" s="350">
        <v>5</v>
      </c>
      <c r="D120" s="351">
        <f t="shared" ref="D120:D122" si="275">SUM(C120)*100/(O120)</f>
        <v>45.454545454545453</v>
      </c>
      <c r="E120" s="423">
        <v>1</v>
      </c>
      <c r="F120" s="424">
        <f>SUM(E120)*100/(O120)</f>
        <v>9.0909090909090917</v>
      </c>
      <c r="G120" s="352">
        <v>5</v>
      </c>
      <c r="H120" s="339">
        <f t="shared" si="270"/>
        <v>45.454545454545453</v>
      </c>
      <c r="I120" s="423">
        <v>0</v>
      </c>
      <c r="J120" s="424">
        <f t="shared" si="271"/>
        <v>0</v>
      </c>
      <c r="K120" s="352">
        <v>0</v>
      </c>
      <c r="L120" s="339">
        <f t="shared" si="272"/>
        <v>0</v>
      </c>
      <c r="M120" s="423">
        <v>0</v>
      </c>
      <c r="N120" s="339">
        <f t="shared" si="273"/>
        <v>0</v>
      </c>
      <c r="O120" s="353">
        <f>SUM(C120,E120,G120,I120,K120,M120)</f>
        <v>11</v>
      </c>
    </row>
    <row r="121" spans="1:15" x14ac:dyDescent="0.25">
      <c r="A121" s="583" t="s">
        <v>401</v>
      </c>
      <c r="B121" s="426" t="s">
        <v>40</v>
      </c>
      <c r="C121" s="367">
        <v>2</v>
      </c>
      <c r="D121" s="351">
        <f t="shared" si="275"/>
        <v>66.666666666666671</v>
      </c>
      <c r="E121" s="427">
        <v>0</v>
      </c>
      <c r="F121" s="424">
        <f t="shared" ref="F121:F122" si="276">SUM(E121)*100/(O121)</f>
        <v>0</v>
      </c>
      <c r="G121" s="368">
        <v>1</v>
      </c>
      <c r="H121" s="339">
        <f t="shared" si="270"/>
        <v>33.333333333333336</v>
      </c>
      <c r="I121" s="427">
        <v>0</v>
      </c>
      <c r="J121" s="424">
        <f t="shared" si="271"/>
        <v>0</v>
      </c>
      <c r="K121" s="368">
        <v>0</v>
      </c>
      <c r="L121" s="339">
        <f t="shared" si="272"/>
        <v>0</v>
      </c>
      <c r="M121" s="427">
        <v>0</v>
      </c>
      <c r="N121" s="339">
        <f t="shared" si="273"/>
        <v>0</v>
      </c>
      <c r="O121" s="353">
        <f>SUM(C121,E121,G121,I121,K121,M121)</f>
        <v>3</v>
      </c>
    </row>
    <row r="122" spans="1:15" x14ac:dyDescent="0.25">
      <c r="A122" s="583" t="s">
        <v>402</v>
      </c>
      <c r="B122" s="426" t="s">
        <v>40</v>
      </c>
      <c r="C122" s="367">
        <v>2</v>
      </c>
      <c r="D122" s="351">
        <f t="shared" si="275"/>
        <v>50</v>
      </c>
      <c r="E122" s="427">
        <v>0</v>
      </c>
      <c r="F122" s="424">
        <f t="shared" si="276"/>
        <v>0</v>
      </c>
      <c r="G122" s="368">
        <v>2</v>
      </c>
      <c r="H122" s="339">
        <f t="shared" si="270"/>
        <v>50</v>
      </c>
      <c r="I122" s="427">
        <v>0</v>
      </c>
      <c r="J122" s="424">
        <f t="shared" si="271"/>
        <v>0</v>
      </c>
      <c r="K122" s="368">
        <v>0</v>
      </c>
      <c r="L122" s="339">
        <f t="shared" si="272"/>
        <v>0</v>
      </c>
      <c r="M122" s="427">
        <v>0</v>
      </c>
      <c r="N122" s="339">
        <f t="shared" si="273"/>
        <v>0</v>
      </c>
      <c r="O122" s="353">
        <f>SUM(C122,E122,G122,I122,K122,M122)</f>
        <v>4</v>
      </c>
    </row>
    <row r="123" spans="1:15" s="300" customFormat="1" ht="15" customHeight="1" x14ac:dyDescent="0.25">
      <c r="A123" s="480" t="s">
        <v>350</v>
      </c>
      <c r="B123" s="400" t="s">
        <v>41</v>
      </c>
      <c r="C123" s="350">
        <v>22</v>
      </c>
      <c r="D123" s="351">
        <f t="shared" ref="D123:D124" si="277">SUM(C123)*100/(O123)</f>
        <v>24.175824175824175</v>
      </c>
      <c r="E123" s="423">
        <v>15</v>
      </c>
      <c r="F123" s="424">
        <f>SUM(E123)*100/(O123)</f>
        <v>16.483516483516482</v>
      </c>
      <c r="G123" s="352">
        <v>12</v>
      </c>
      <c r="H123" s="339">
        <f t="shared" si="270"/>
        <v>13.186813186813186</v>
      </c>
      <c r="I123" s="423">
        <v>20</v>
      </c>
      <c r="J123" s="424">
        <f t="shared" si="271"/>
        <v>21.978021978021978</v>
      </c>
      <c r="K123" s="352">
        <v>6</v>
      </c>
      <c r="L123" s="339">
        <f t="shared" si="272"/>
        <v>6.5934065934065931</v>
      </c>
      <c r="M123" s="423">
        <v>16</v>
      </c>
      <c r="N123" s="339">
        <f t="shared" si="273"/>
        <v>17.582417582417584</v>
      </c>
      <c r="O123" s="353">
        <f t="shared" si="274"/>
        <v>91</v>
      </c>
    </row>
    <row r="124" spans="1:15" s="300" customFormat="1" ht="15" customHeight="1" x14ac:dyDescent="0.25">
      <c r="A124" s="480" t="s">
        <v>351</v>
      </c>
      <c r="B124" s="400" t="s">
        <v>41</v>
      </c>
      <c r="C124" s="350">
        <v>1</v>
      </c>
      <c r="D124" s="351">
        <f t="shared" si="277"/>
        <v>7.6923076923076925</v>
      </c>
      <c r="E124" s="423">
        <v>2</v>
      </c>
      <c r="F124" s="424">
        <f>SUM(E124)*100/(O124)</f>
        <v>15.384615384615385</v>
      </c>
      <c r="G124" s="352">
        <v>2</v>
      </c>
      <c r="H124" s="339">
        <f t="shared" si="270"/>
        <v>15.384615384615385</v>
      </c>
      <c r="I124" s="423">
        <v>1</v>
      </c>
      <c r="J124" s="424">
        <f t="shared" si="271"/>
        <v>7.6923076923076925</v>
      </c>
      <c r="K124" s="352">
        <v>2</v>
      </c>
      <c r="L124" s="339">
        <f t="shared" si="272"/>
        <v>15.384615384615385</v>
      </c>
      <c r="M124" s="423">
        <v>5</v>
      </c>
      <c r="N124" s="339">
        <f t="shared" si="273"/>
        <v>38.46153846153846</v>
      </c>
      <c r="O124" s="353">
        <f t="shared" si="274"/>
        <v>13</v>
      </c>
    </row>
    <row r="125" spans="1:15" s="300" customFormat="1" ht="15" customHeight="1" x14ac:dyDescent="0.25">
      <c r="A125" s="480" t="s">
        <v>164</v>
      </c>
      <c r="B125" s="400" t="s">
        <v>40</v>
      </c>
      <c r="C125" s="350">
        <v>28</v>
      </c>
      <c r="D125" s="351">
        <f t="shared" ref="D125" si="278">SUM(C125)*100/(O125)</f>
        <v>34.567901234567898</v>
      </c>
      <c r="E125" s="423">
        <v>0</v>
      </c>
      <c r="F125" s="424">
        <f t="shared" ref="F125:F129" si="279">SUM(E125)*100/(O125)</f>
        <v>0</v>
      </c>
      <c r="G125" s="352">
        <v>23</v>
      </c>
      <c r="H125" s="339">
        <f t="shared" ref="H125:H127" si="280">SUM(G125)*100/(O125)</f>
        <v>28.395061728395063</v>
      </c>
      <c r="I125" s="423">
        <v>2</v>
      </c>
      <c r="J125" s="424">
        <f t="shared" ref="J125:J129" si="281">SUM(I125)*100/(O125)</f>
        <v>2.4691358024691357</v>
      </c>
      <c r="K125" s="352">
        <v>28</v>
      </c>
      <c r="L125" s="339">
        <f t="shared" ref="L125:L129" si="282">SUM(K125)*100/(O125)</f>
        <v>34.567901234567898</v>
      </c>
      <c r="M125" s="423">
        <v>0</v>
      </c>
      <c r="N125" s="339">
        <f t="shared" ref="N125:N129" si="283">SUM(M125)*100/(O125)</f>
        <v>0</v>
      </c>
      <c r="O125" s="353">
        <f t="shared" ref="O125:O129" si="284">SUM(C125,E125,G125,I125,K125,M125)</f>
        <v>81</v>
      </c>
    </row>
    <row r="126" spans="1:15" s="300" customFormat="1" ht="15" customHeight="1" x14ac:dyDescent="0.25">
      <c r="A126" s="480" t="s">
        <v>196</v>
      </c>
      <c r="B126" s="400" t="s">
        <v>41</v>
      </c>
      <c r="C126" s="350">
        <v>13</v>
      </c>
      <c r="D126" s="351">
        <f t="shared" ref="D126:D127" si="285">SUM(C126)*100/(O126)</f>
        <v>26</v>
      </c>
      <c r="E126" s="423">
        <v>6</v>
      </c>
      <c r="F126" s="424">
        <f t="shared" si="279"/>
        <v>12</v>
      </c>
      <c r="G126" s="352">
        <v>8</v>
      </c>
      <c r="H126" s="339">
        <f t="shared" si="280"/>
        <v>16</v>
      </c>
      <c r="I126" s="423">
        <v>5</v>
      </c>
      <c r="J126" s="424">
        <f t="shared" si="281"/>
        <v>10</v>
      </c>
      <c r="K126" s="352">
        <v>13</v>
      </c>
      <c r="L126" s="339">
        <f t="shared" si="282"/>
        <v>26</v>
      </c>
      <c r="M126" s="423">
        <v>5</v>
      </c>
      <c r="N126" s="339">
        <f t="shared" si="283"/>
        <v>10</v>
      </c>
      <c r="O126" s="353">
        <f t="shared" si="284"/>
        <v>50</v>
      </c>
    </row>
    <row r="127" spans="1:15" s="300" customFormat="1" ht="15" customHeight="1" x14ac:dyDescent="0.25">
      <c r="A127" s="480" t="s">
        <v>205</v>
      </c>
      <c r="B127" s="400" t="s">
        <v>41</v>
      </c>
      <c r="C127" s="350">
        <v>7</v>
      </c>
      <c r="D127" s="351">
        <f t="shared" si="285"/>
        <v>19.444444444444443</v>
      </c>
      <c r="E127" s="423">
        <v>4</v>
      </c>
      <c r="F127" s="424">
        <f t="shared" si="279"/>
        <v>11.111111111111111</v>
      </c>
      <c r="G127" s="352">
        <v>7</v>
      </c>
      <c r="H127" s="339">
        <f t="shared" si="280"/>
        <v>19.444444444444443</v>
      </c>
      <c r="I127" s="423">
        <v>4</v>
      </c>
      <c r="J127" s="424">
        <f t="shared" si="281"/>
        <v>11.111111111111111</v>
      </c>
      <c r="K127" s="352">
        <v>10</v>
      </c>
      <c r="L127" s="339">
        <f t="shared" si="282"/>
        <v>27.777777777777779</v>
      </c>
      <c r="M127" s="423">
        <v>4</v>
      </c>
      <c r="N127" s="339">
        <f t="shared" si="283"/>
        <v>11.111111111111111</v>
      </c>
      <c r="O127" s="353">
        <f t="shared" si="284"/>
        <v>36</v>
      </c>
    </row>
    <row r="128" spans="1:15" s="300" customFormat="1" ht="15" customHeight="1" x14ac:dyDescent="0.25">
      <c r="A128" s="480" t="s">
        <v>348</v>
      </c>
      <c r="B128" s="400" t="s">
        <v>41</v>
      </c>
      <c r="C128" s="350">
        <v>20</v>
      </c>
      <c r="D128" s="351">
        <f t="shared" ref="D128:D129" si="286">SUM(C128)*100/(O128)</f>
        <v>30.303030303030305</v>
      </c>
      <c r="E128" s="423">
        <v>10</v>
      </c>
      <c r="F128" s="424">
        <f t="shared" si="279"/>
        <v>15.151515151515152</v>
      </c>
      <c r="G128" s="352">
        <v>18</v>
      </c>
      <c r="H128" s="339">
        <f t="shared" ref="H128:H129" si="287">SUM(G128)*100/(O128)</f>
        <v>27.272727272727273</v>
      </c>
      <c r="I128" s="423">
        <v>6</v>
      </c>
      <c r="J128" s="424">
        <f t="shared" si="281"/>
        <v>9.0909090909090917</v>
      </c>
      <c r="K128" s="352">
        <v>5</v>
      </c>
      <c r="L128" s="339">
        <f t="shared" si="282"/>
        <v>7.5757575757575761</v>
      </c>
      <c r="M128" s="423">
        <v>7</v>
      </c>
      <c r="N128" s="339">
        <f t="shared" si="283"/>
        <v>10.606060606060606</v>
      </c>
      <c r="O128" s="353">
        <f t="shared" si="284"/>
        <v>66</v>
      </c>
    </row>
    <row r="129" spans="1:15" s="300" customFormat="1" ht="15" customHeight="1" x14ac:dyDescent="0.25">
      <c r="A129" s="480" t="s">
        <v>349</v>
      </c>
      <c r="B129" s="400" t="s">
        <v>41</v>
      </c>
      <c r="C129" s="350">
        <v>19</v>
      </c>
      <c r="D129" s="351">
        <f t="shared" si="286"/>
        <v>23.170731707317074</v>
      </c>
      <c r="E129" s="423">
        <v>10</v>
      </c>
      <c r="F129" s="424">
        <f t="shared" si="279"/>
        <v>12.195121951219512</v>
      </c>
      <c r="G129" s="352">
        <v>15</v>
      </c>
      <c r="H129" s="339">
        <f t="shared" si="287"/>
        <v>18.292682926829269</v>
      </c>
      <c r="I129" s="423">
        <v>15</v>
      </c>
      <c r="J129" s="424">
        <f t="shared" si="281"/>
        <v>18.292682926829269</v>
      </c>
      <c r="K129" s="352">
        <v>15</v>
      </c>
      <c r="L129" s="339">
        <f t="shared" si="282"/>
        <v>18.292682926829269</v>
      </c>
      <c r="M129" s="423">
        <v>8</v>
      </c>
      <c r="N129" s="339">
        <f t="shared" si="283"/>
        <v>9.7560975609756095</v>
      </c>
      <c r="O129" s="353">
        <f t="shared" si="284"/>
        <v>82</v>
      </c>
    </row>
    <row r="130" spans="1:15" ht="27.6" x14ac:dyDescent="0.25">
      <c r="A130" s="471" t="s">
        <v>171</v>
      </c>
      <c r="B130" s="431" t="s">
        <v>40</v>
      </c>
      <c r="C130" s="350">
        <v>23</v>
      </c>
      <c r="D130" s="351">
        <f t="shared" si="257"/>
        <v>41.81818181818182</v>
      </c>
      <c r="E130" s="423">
        <v>5</v>
      </c>
      <c r="F130" s="425">
        <f>SUM(E130)*100/(O130)</f>
        <v>9.0909090909090917</v>
      </c>
      <c r="G130" s="352">
        <v>13</v>
      </c>
      <c r="H130" s="339">
        <f t="shared" si="258"/>
        <v>23.636363636363637</v>
      </c>
      <c r="I130" s="423">
        <v>0</v>
      </c>
      <c r="J130" s="424">
        <f t="shared" si="259"/>
        <v>0</v>
      </c>
      <c r="K130" s="352">
        <v>12</v>
      </c>
      <c r="L130" s="339">
        <f t="shared" si="260"/>
        <v>21.818181818181817</v>
      </c>
      <c r="M130" s="423">
        <v>2</v>
      </c>
      <c r="N130" s="339">
        <f t="shared" si="261"/>
        <v>3.6363636363636362</v>
      </c>
      <c r="O130" s="353">
        <f t="shared" si="239"/>
        <v>55</v>
      </c>
    </row>
    <row r="131" spans="1:15" ht="15.6" thickBot="1" x14ac:dyDescent="0.3">
      <c r="A131" s="432" t="s">
        <v>36</v>
      </c>
      <c r="B131" s="433"/>
      <c r="C131" s="434">
        <f>SUM(C100:C130)</f>
        <v>793</v>
      </c>
      <c r="D131" s="435">
        <f t="shared" si="165"/>
        <v>35.801354401805867</v>
      </c>
      <c r="E131" s="436">
        <f>SUM(E100:E130)</f>
        <v>133</v>
      </c>
      <c r="F131" s="437">
        <f t="shared" si="117"/>
        <v>6.0045146726862306</v>
      </c>
      <c r="G131" s="434">
        <f>SUM(G100:G130)</f>
        <v>542</v>
      </c>
      <c r="H131" s="438">
        <f t="shared" si="238"/>
        <v>24.469525959367946</v>
      </c>
      <c r="I131" s="436">
        <f>SUM(I100:I130)</f>
        <v>156</v>
      </c>
      <c r="J131" s="437">
        <f t="shared" si="119"/>
        <v>7.0428893905191874</v>
      </c>
      <c r="K131" s="434">
        <f>SUM(K100:K130)</f>
        <v>474</v>
      </c>
      <c r="L131" s="438">
        <f t="shared" si="120"/>
        <v>21.399548532731377</v>
      </c>
      <c r="M131" s="436">
        <f>SUM(M100:M130)</f>
        <v>117</v>
      </c>
      <c r="N131" s="438">
        <f t="shared" si="121"/>
        <v>5.2821670428893901</v>
      </c>
      <c r="O131" s="439">
        <f>SUM(O100:O130)</f>
        <v>2215</v>
      </c>
    </row>
    <row r="132" spans="1:15" ht="15.6" thickBot="1" x14ac:dyDescent="0.3">
      <c r="A132" s="440" t="s">
        <v>21</v>
      </c>
      <c r="B132" s="441"/>
      <c r="C132" s="442">
        <f>SUM(C58,C32,C99,C131)</f>
        <v>2158</v>
      </c>
      <c r="D132" s="443">
        <f t="shared" si="165"/>
        <v>37.085409864237839</v>
      </c>
      <c r="E132" s="442">
        <f>SUM(E58,E32,E99,E131)</f>
        <v>236</v>
      </c>
      <c r="F132" s="443">
        <f t="shared" si="117"/>
        <v>4.0556796700463993</v>
      </c>
      <c r="G132" s="442">
        <f>SUM(G58,G32,G99,G131)</f>
        <v>1596</v>
      </c>
      <c r="H132" s="443">
        <f t="shared" si="238"/>
        <v>27.427393022856162</v>
      </c>
      <c r="I132" s="442">
        <f>SUM(I58,I32,I99,I131)</f>
        <v>303</v>
      </c>
      <c r="J132" s="443">
        <f t="shared" si="119"/>
        <v>5.2070802543392336</v>
      </c>
      <c r="K132" s="442">
        <f>SUM(K58,K32,K99,K131)</f>
        <v>1319</v>
      </c>
      <c r="L132" s="443">
        <f t="shared" si="120"/>
        <v>22.667124935555936</v>
      </c>
      <c r="M132" s="442">
        <f>SUM(M58,M32,M99,M131)</f>
        <v>207</v>
      </c>
      <c r="N132" s="443">
        <f t="shared" si="121"/>
        <v>3.5573122529644268</v>
      </c>
      <c r="O132" s="444">
        <f>SUM(O32,O58,O99,O131)</f>
        <v>5819</v>
      </c>
    </row>
    <row r="133" spans="1:15" x14ac:dyDescent="0.25">
      <c r="A133" s="445"/>
      <c r="B133" s="445"/>
      <c r="C133" s="446"/>
      <c r="D133" s="447"/>
      <c r="E133" s="446"/>
      <c r="F133" s="447"/>
      <c r="G133" s="446"/>
      <c r="H133" s="447"/>
      <c r="I133" s="446"/>
      <c r="J133" s="447"/>
      <c r="K133" s="446"/>
      <c r="L133" s="447"/>
      <c r="M133" s="446"/>
      <c r="N133" s="447"/>
      <c r="O133" s="446"/>
    </row>
    <row r="134" spans="1:15" s="347" customFormat="1" ht="23.1" customHeight="1" x14ac:dyDescent="0.25">
      <c r="A134" s="1741" t="s">
        <v>364</v>
      </c>
      <c r="B134" s="1741"/>
      <c r="C134" s="1741"/>
      <c r="D134" s="1741"/>
      <c r="E134" s="1741"/>
      <c r="F134" s="1741"/>
      <c r="G134" s="1741"/>
      <c r="H134" s="1741"/>
      <c r="I134" s="1741"/>
      <c r="J134" s="1741"/>
      <c r="K134" s="1741"/>
      <c r="L134" s="1741"/>
      <c r="M134" s="1741"/>
      <c r="N134" s="1741"/>
      <c r="O134" s="1741"/>
    </row>
    <row r="135" spans="1:15" s="347" customFormat="1" ht="16.5" customHeight="1" x14ac:dyDescent="0.25">
      <c r="A135" s="1741"/>
      <c r="B135" s="1741"/>
      <c r="C135" s="1741"/>
      <c r="D135" s="1741"/>
      <c r="E135" s="1741"/>
      <c r="F135" s="1741"/>
      <c r="G135" s="1741"/>
      <c r="H135" s="1741"/>
      <c r="I135" s="1741"/>
      <c r="J135" s="1741"/>
      <c r="K135" s="1741"/>
      <c r="L135" s="1741"/>
      <c r="M135" s="1741"/>
      <c r="N135" s="1741"/>
      <c r="O135" s="1741"/>
    </row>
    <row r="136" spans="1:15" x14ac:dyDescent="0.25">
      <c r="A136" s="564"/>
      <c r="B136" s="564"/>
      <c r="C136" s="564"/>
      <c r="D136" s="564"/>
      <c r="E136" s="564"/>
      <c r="F136" s="564"/>
      <c r="G136" s="564"/>
      <c r="H136" s="564"/>
      <c r="I136" s="564"/>
      <c r="J136" s="564"/>
      <c r="K136" s="564"/>
      <c r="L136" s="564"/>
      <c r="M136" s="564"/>
      <c r="N136" s="564"/>
      <c r="O136" s="564"/>
    </row>
    <row r="137" spans="1:15" x14ac:dyDescent="0.25">
      <c r="A137" s="300" t="s">
        <v>29</v>
      </c>
      <c r="B137" s="300"/>
      <c r="D137" s="300"/>
      <c r="E137" s="300"/>
      <c r="F137" s="300"/>
      <c r="G137" s="300"/>
      <c r="H137" s="300"/>
      <c r="I137" s="300"/>
      <c r="J137" s="300"/>
      <c r="K137" s="300"/>
      <c r="L137" s="300"/>
      <c r="M137" s="300"/>
      <c r="N137" s="300"/>
    </row>
    <row r="138" spans="1:15" x14ac:dyDescent="0.25">
      <c r="A138" s="373"/>
      <c r="B138" s="373"/>
      <c r="D138" s="373"/>
      <c r="F138" s="373"/>
    </row>
    <row r="139" spans="1:15" x14ac:dyDescent="0.25">
      <c r="A139" s="373"/>
      <c r="B139" s="373"/>
    </row>
  </sheetData>
  <mergeCells count="1">
    <mergeCell ref="A134:O135"/>
  </mergeCells>
  <pageMargins left="0.78740157480314965" right="0.23622047244094491" top="0.39370078740157483" bottom="0.19685039370078741" header="0.31496062992125984" footer="0"/>
  <pageSetup paperSize="9" scale="56" fitToHeight="0" orientation="portrait" horizontalDpi="4294967295" verticalDpi="4294967295" r:id="rId1"/>
  <headerFooter alignWithMargins="0">
    <oddHeader>&amp;LFachhochschule Südwestfalen
- Der Kanzler -&amp;RIserlohn, 01.12.2023
SG 2.1</oddHeader>
    <oddFooter>&amp;R&amp;A</oddFooter>
  </headerFooter>
  <rowBreaks count="1" manualBreakCount="1">
    <brk id="5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topLeftCell="A100" zoomScaleNormal="100" zoomScaleSheetLayoutView="40" workbookViewId="0">
      <selection activeCell="Q105" sqref="Q105"/>
    </sheetView>
  </sheetViews>
  <sheetFormatPr baseColWidth="10" defaultColWidth="11.44140625" defaultRowHeight="15" x14ac:dyDescent="0.25"/>
  <cols>
    <col min="1" max="1" width="52.6640625" style="299" customWidth="1"/>
    <col min="2" max="2" width="4.6640625" style="299" customWidth="1"/>
    <col min="3" max="3" width="6.6640625" style="299" customWidth="1"/>
    <col min="4" max="4" width="7.6640625" style="299" customWidth="1"/>
    <col min="5" max="5" width="6.6640625" style="299" customWidth="1"/>
    <col min="6" max="6" width="7.6640625" style="299" customWidth="1"/>
    <col min="7" max="7" width="6.6640625" style="299" customWidth="1"/>
    <col min="8" max="8" width="7.6640625" style="299" customWidth="1"/>
    <col min="9" max="9" width="6.6640625" style="299" customWidth="1"/>
    <col min="10" max="10" width="7.6640625" style="299" customWidth="1"/>
    <col min="11" max="11" width="6.6640625" style="299" customWidth="1"/>
    <col min="12" max="12" width="7.6640625" style="299" customWidth="1"/>
    <col min="13" max="13" width="6.6640625" style="299" customWidth="1"/>
    <col min="14" max="14" width="7.6640625" style="299" customWidth="1"/>
    <col min="15" max="15" width="8.33203125" style="300" customWidth="1"/>
    <col min="16" max="16" width="13.33203125" style="299" customWidth="1"/>
    <col min="17" max="16384" width="11.44140625" style="299"/>
  </cols>
  <sheetData>
    <row r="1" spans="1:18" s="306" customFormat="1" x14ac:dyDescent="0.25">
      <c r="A1" s="301" t="s">
        <v>485</v>
      </c>
      <c r="B1" s="301"/>
      <c r="C1" s="304"/>
      <c r="D1" s="304"/>
      <c r="E1" s="304"/>
      <c r="F1" s="304"/>
      <c r="G1" s="304"/>
      <c r="H1" s="304"/>
      <c r="I1" s="304"/>
      <c r="J1" s="304"/>
      <c r="K1" s="304"/>
      <c r="L1" s="304"/>
      <c r="M1" s="304"/>
      <c r="N1" s="304"/>
      <c r="O1" s="305"/>
    </row>
    <row r="2" spans="1:18" s="306" customFormat="1" x14ac:dyDescent="0.25">
      <c r="A2" s="301" t="s">
        <v>488</v>
      </c>
      <c r="B2" s="301"/>
      <c r="C2" s="304"/>
      <c r="D2" s="304"/>
      <c r="E2" s="304"/>
      <c r="F2" s="304"/>
      <c r="G2" s="304"/>
      <c r="H2" s="304"/>
      <c r="I2" s="304"/>
      <c r="J2" s="304"/>
      <c r="K2" s="304"/>
      <c r="L2" s="304"/>
      <c r="M2" s="304"/>
      <c r="N2" s="304"/>
      <c r="O2" s="305"/>
    </row>
    <row r="3" spans="1:18" s="306" customFormat="1" x14ac:dyDescent="0.25">
      <c r="A3" s="301"/>
      <c r="B3" s="301"/>
      <c r="C3" s="304"/>
      <c r="D3" s="304"/>
      <c r="E3" s="304"/>
      <c r="F3" s="304"/>
      <c r="G3" s="304"/>
      <c r="H3" s="304"/>
      <c r="I3" s="304"/>
      <c r="J3" s="304"/>
      <c r="K3" s="304"/>
      <c r="L3" s="304"/>
      <c r="M3" s="304"/>
      <c r="N3" s="304"/>
      <c r="O3" s="305"/>
    </row>
    <row r="4" spans="1:18" s="306" customFormat="1" ht="15.6" thickBot="1" x14ac:dyDescent="0.3">
      <c r="A4" s="301"/>
      <c r="B4" s="301"/>
      <c r="C4" s="304"/>
      <c r="D4" s="304"/>
      <c r="E4" s="304"/>
      <c r="F4" s="304"/>
      <c r="G4" s="304"/>
      <c r="H4" s="304"/>
      <c r="I4" s="304"/>
      <c r="J4" s="304"/>
      <c r="K4" s="304"/>
      <c r="L4" s="304"/>
      <c r="M4" s="304"/>
      <c r="N4" s="304"/>
      <c r="O4" s="305"/>
    </row>
    <row r="5" spans="1:18" ht="24" customHeight="1" thickBot="1" x14ac:dyDescent="0.3">
      <c r="A5" s="449" t="s">
        <v>2</v>
      </c>
      <c r="B5" s="1744"/>
      <c r="C5" s="379" t="s">
        <v>9</v>
      </c>
      <c r="D5" s="450"/>
      <c r="E5" s="451" t="s">
        <v>10</v>
      </c>
      <c r="F5" s="450"/>
      <c r="G5" s="452" t="s">
        <v>11</v>
      </c>
      <c r="H5" s="453"/>
      <c r="I5" s="454" t="s">
        <v>12</v>
      </c>
      <c r="J5" s="455"/>
      <c r="K5" s="454" t="s">
        <v>13</v>
      </c>
      <c r="L5" s="455"/>
      <c r="M5" s="721" t="s">
        <v>404</v>
      </c>
      <c r="N5" s="722"/>
      <c r="O5" s="456" t="s">
        <v>14</v>
      </c>
    </row>
    <row r="6" spans="1:18" ht="12.75" customHeight="1" thickBot="1" x14ac:dyDescent="0.3">
      <c r="A6" s="325"/>
      <c r="B6" s="1745"/>
      <c r="C6" s="457" t="s">
        <v>15</v>
      </c>
      <c r="D6" s="450" t="s">
        <v>16</v>
      </c>
      <c r="E6" s="458" t="s">
        <v>15</v>
      </c>
      <c r="F6" s="450" t="s">
        <v>16</v>
      </c>
      <c r="G6" s="458" t="s">
        <v>15</v>
      </c>
      <c r="H6" s="453" t="s">
        <v>16</v>
      </c>
      <c r="I6" s="459" t="s">
        <v>15</v>
      </c>
      <c r="J6" s="455" t="s">
        <v>16</v>
      </c>
      <c r="K6" s="460" t="s">
        <v>15</v>
      </c>
      <c r="L6" s="455" t="s">
        <v>16</v>
      </c>
      <c r="M6" s="460" t="s">
        <v>15</v>
      </c>
      <c r="N6" s="455" t="s">
        <v>16</v>
      </c>
      <c r="O6" s="461" t="s">
        <v>17</v>
      </c>
    </row>
    <row r="7" spans="1:18" x14ac:dyDescent="0.25">
      <c r="A7" s="521" t="s">
        <v>387</v>
      </c>
      <c r="B7" s="348" t="s">
        <v>40</v>
      </c>
      <c r="C7" s="352">
        <v>132</v>
      </c>
      <c r="D7" s="339">
        <f>SUM(C7)*100/(O7)</f>
        <v>100</v>
      </c>
      <c r="E7" s="352">
        <v>0</v>
      </c>
      <c r="F7" s="338">
        <f>SUM(E7)*100/(O7)</f>
        <v>0</v>
      </c>
      <c r="G7" s="352">
        <v>0</v>
      </c>
      <c r="H7" s="338">
        <f t="shared" ref="H7:H9" si="0">SUM(G7)*100/(O7)</f>
        <v>0</v>
      </c>
      <c r="I7" s="352">
        <v>0</v>
      </c>
      <c r="J7" s="339">
        <f t="shared" ref="J7:J63" si="1">SUM(I7)*100/(O7)</f>
        <v>0</v>
      </c>
      <c r="K7" s="352">
        <v>0</v>
      </c>
      <c r="L7" s="339">
        <f t="shared" ref="L7:L63" si="2">SUM(K7)*100/(O7)</f>
        <v>0</v>
      </c>
      <c r="M7" s="352">
        <v>0</v>
      </c>
      <c r="N7" s="339">
        <f t="shared" ref="N7:N63" si="3">SUM(M7)*100/(O7)</f>
        <v>0</v>
      </c>
      <c r="O7" s="463">
        <f t="shared" ref="O7:O30" si="4">SUM(C7,E7,G7,I7,K7,M7)</f>
        <v>132</v>
      </c>
      <c r="Q7" s="300"/>
      <c r="R7" s="300"/>
    </row>
    <row r="8" spans="1:18" x14ac:dyDescent="0.25">
      <c r="A8" s="409" t="s">
        <v>38</v>
      </c>
      <c r="B8" s="348" t="s">
        <v>40</v>
      </c>
      <c r="C8" s="352">
        <v>58</v>
      </c>
      <c r="D8" s="339">
        <f>SUM(C8)*100/(O8)</f>
        <v>52.252252252252255</v>
      </c>
      <c r="E8" s="352">
        <v>11</v>
      </c>
      <c r="F8" s="338">
        <f>SUM(E8)*100/(O8)</f>
        <v>9.9099099099099099</v>
      </c>
      <c r="G8" s="352">
        <v>0</v>
      </c>
      <c r="H8" s="338">
        <f t="shared" ref="H8" si="5">SUM(G8)*100/(O8)</f>
        <v>0</v>
      </c>
      <c r="I8" s="352">
        <v>12</v>
      </c>
      <c r="J8" s="339">
        <f t="shared" ref="J8" si="6">SUM(I8)*100/(O8)</f>
        <v>10.810810810810811</v>
      </c>
      <c r="K8" s="352">
        <v>0</v>
      </c>
      <c r="L8" s="339">
        <f t="shared" ref="L8" si="7">SUM(K8)*100/(O8)</f>
        <v>0</v>
      </c>
      <c r="M8" s="352">
        <v>30</v>
      </c>
      <c r="N8" s="339">
        <f t="shared" ref="N8" si="8">SUM(M8)*100/(O8)</f>
        <v>27.027027027027028</v>
      </c>
      <c r="O8" s="463">
        <f t="shared" ref="O8" si="9">SUM(C8,E8,G8,I8,K8,M8)</f>
        <v>111</v>
      </c>
      <c r="Q8" s="300"/>
      <c r="R8" s="300"/>
    </row>
    <row r="9" spans="1:18" x14ac:dyDescent="0.25">
      <c r="A9" s="409" t="s">
        <v>30</v>
      </c>
      <c r="B9" s="348" t="s">
        <v>40</v>
      </c>
      <c r="C9" s="352">
        <v>10</v>
      </c>
      <c r="D9" s="339">
        <f t="shared" ref="D9:D63" si="10">SUM(C9)*100/(O9)</f>
        <v>9.7087378640776691</v>
      </c>
      <c r="E9" s="352">
        <v>19</v>
      </c>
      <c r="F9" s="339">
        <f t="shared" ref="F9:F63" si="11">SUM(E9)*100/(O9)</f>
        <v>18.446601941747574</v>
      </c>
      <c r="G9" s="352">
        <v>2</v>
      </c>
      <c r="H9" s="338">
        <f t="shared" si="0"/>
        <v>1.941747572815534</v>
      </c>
      <c r="I9" s="352">
        <v>22</v>
      </c>
      <c r="J9" s="339">
        <f t="shared" si="1"/>
        <v>21.359223300970875</v>
      </c>
      <c r="K9" s="352">
        <v>1</v>
      </c>
      <c r="L9" s="339">
        <f t="shared" si="2"/>
        <v>0.970873786407767</v>
      </c>
      <c r="M9" s="352">
        <v>49</v>
      </c>
      <c r="N9" s="339">
        <f t="shared" si="3"/>
        <v>47.572815533980581</v>
      </c>
      <c r="O9" s="463">
        <f t="shared" si="4"/>
        <v>103</v>
      </c>
      <c r="Q9" s="300"/>
      <c r="R9" s="300"/>
    </row>
    <row r="10" spans="1:18" x14ac:dyDescent="0.25">
      <c r="A10" s="409" t="s">
        <v>514</v>
      </c>
      <c r="B10" s="348" t="s">
        <v>40</v>
      </c>
      <c r="C10" s="352">
        <v>1</v>
      </c>
      <c r="D10" s="339">
        <f t="shared" ref="D10" si="12">SUM(C10)*100/(O10)</f>
        <v>100</v>
      </c>
      <c r="E10" s="352">
        <v>0</v>
      </c>
      <c r="F10" s="339">
        <f t="shared" ref="F10" si="13">SUM(E10)*100/(O10)</f>
        <v>0</v>
      </c>
      <c r="G10" s="352">
        <v>0</v>
      </c>
      <c r="H10" s="338">
        <f t="shared" ref="H10" si="14">SUM(G10)*100/(O10)</f>
        <v>0</v>
      </c>
      <c r="I10" s="352">
        <v>0</v>
      </c>
      <c r="J10" s="339">
        <f t="shared" ref="J10" si="15">SUM(I10)*100/(O10)</f>
        <v>0</v>
      </c>
      <c r="K10" s="352">
        <v>0</v>
      </c>
      <c r="L10" s="339">
        <f t="shared" ref="L10" si="16">SUM(K10)*100/(O10)</f>
        <v>0</v>
      </c>
      <c r="M10" s="352">
        <v>0</v>
      </c>
      <c r="N10" s="339">
        <f t="shared" ref="N10" si="17">SUM(M10)*100/(O10)</f>
        <v>0</v>
      </c>
      <c r="O10" s="463">
        <f t="shared" ref="O10" si="18">SUM(C10,E10,G10,I10,K10,M10)</f>
        <v>1</v>
      </c>
      <c r="Q10" s="300"/>
      <c r="R10" s="300"/>
    </row>
    <row r="11" spans="1:18" ht="14.25" customHeight="1" x14ac:dyDescent="0.25">
      <c r="A11" s="399" t="s">
        <v>92</v>
      </c>
      <c r="B11" s="355" t="s">
        <v>40</v>
      </c>
      <c r="C11" s="352">
        <v>13</v>
      </c>
      <c r="D11" s="339">
        <f t="shared" si="10"/>
        <v>41.935483870967744</v>
      </c>
      <c r="E11" s="352">
        <v>4</v>
      </c>
      <c r="F11" s="339">
        <f t="shared" si="11"/>
        <v>12.903225806451612</v>
      </c>
      <c r="G11" s="352">
        <v>1</v>
      </c>
      <c r="H11" s="339">
        <f t="shared" ref="H11:H63" si="19">SUM(G11)*100/(O11)</f>
        <v>3.225806451612903</v>
      </c>
      <c r="I11" s="352">
        <v>1</v>
      </c>
      <c r="J11" s="339">
        <f t="shared" si="1"/>
        <v>3.225806451612903</v>
      </c>
      <c r="K11" s="352">
        <v>1</v>
      </c>
      <c r="L11" s="339">
        <f t="shared" si="2"/>
        <v>3.225806451612903</v>
      </c>
      <c r="M11" s="352">
        <v>11</v>
      </c>
      <c r="N11" s="339">
        <f t="shared" si="3"/>
        <v>35.483870967741936</v>
      </c>
      <c r="O11" s="463">
        <f t="shared" si="4"/>
        <v>31</v>
      </c>
      <c r="Q11" s="300"/>
      <c r="R11" s="300"/>
    </row>
    <row r="12" spans="1:18" x14ac:dyDescent="0.25">
      <c r="A12" s="396" t="s">
        <v>150</v>
      </c>
      <c r="B12" s="333" t="s">
        <v>40</v>
      </c>
      <c r="C12" s="337">
        <v>110</v>
      </c>
      <c r="D12" s="338">
        <f t="shared" si="10"/>
        <v>50</v>
      </c>
      <c r="E12" s="337">
        <v>34</v>
      </c>
      <c r="F12" s="338">
        <f>SUM(E12)*100/(O12)</f>
        <v>15.454545454545455</v>
      </c>
      <c r="G12" s="337">
        <v>0</v>
      </c>
      <c r="H12" s="338">
        <f>SUM(G12)*100/(O12)</f>
        <v>0</v>
      </c>
      <c r="I12" s="337">
        <v>27</v>
      </c>
      <c r="J12" s="338">
        <f t="shared" si="1"/>
        <v>12.272727272727273</v>
      </c>
      <c r="K12" s="337">
        <v>0</v>
      </c>
      <c r="L12" s="338">
        <f t="shared" si="2"/>
        <v>0</v>
      </c>
      <c r="M12" s="337">
        <v>49</v>
      </c>
      <c r="N12" s="462">
        <f t="shared" si="3"/>
        <v>22.272727272727273</v>
      </c>
      <c r="O12" s="346">
        <f t="shared" si="4"/>
        <v>220</v>
      </c>
      <c r="Q12" s="300"/>
      <c r="R12" s="300"/>
    </row>
    <row r="13" spans="1:18" x14ac:dyDescent="0.25">
      <c r="A13" s="399" t="s">
        <v>201</v>
      </c>
      <c r="B13" s="355" t="s">
        <v>41</v>
      </c>
      <c r="C13" s="352">
        <v>15</v>
      </c>
      <c r="D13" s="339">
        <f t="shared" si="10"/>
        <v>88.235294117647058</v>
      </c>
      <c r="E13" s="352">
        <v>0</v>
      </c>
      <c r="F13" s="339">
        <v>0</v>
      </c>
      <c r="G13" s="352">
        <v>0</v>
      </c>
      <c r="H13" s="338">
        <f>SUM(G13)*100/(O13)</f>
        <v>0</v>
      </c>
      <c r="I13" s="352">
        <v>0</v>
      </c>
      <c r="J13" s="338">
        <f t="shared" si="1"/>
        <v>0</v>
      </c>
      <c r="K13" s="352">
        <v>1</v>
      </c>
      <c r="L13" s="338">
        <f t="shared" si="2"/>
        <v>5.882352941176471</v>
      </c>
      <c r="M13" s="352">
        <v>1</v>
      </c>
      <c r="N13" s="339">
        <f t="shared" si="3"/>
        <v>5.882352941176471</v>
      </c>
      <c r="O13" s="463">
        <f t="shared" si="4"/>
        <v>17</v>
      </c>
      <c r="R13" s="464"/>
    </row>
    <row r="14" spans="1:18" x14ac:dyDescent="0.25">
      <c r="A14" s="399" t="s">
        <v>202</v>
      </c>
      <c r="B14" s="355" t="s">
        <v>41</v>
      </c>
      <c r="C14" s="352">
        <v>16</v>
      </c>
      <c r="D14" s="339">
        <f t="shared" ref="D14" si="20">SUM(C14)*100/(O14)</f>
        <v>76.19047619047619</v>
      </c>
      <c r="E14" s="352">
        <v>2</v>
      </c>
      <c r="F14" s="339">
        <f t="shared" ref="F14" si="21">SUM(E14)*100/(O14)</f>
        <v>9.5238095238095237</v>
      </c>
      <c r="G14" s="352">
        <v>1</v>
      </c>
      <c r="H14" s="339">
        <f t="shared" ref="H14" si="22">SUM(G14)*100/(O14)</f>
        <v>4.7619047619047619</v>
      </c>
      <c r="I14" s="352">
        <v>1</v>
      </c>
      <c r="J14" s="339">
        <f t="shared" ref="J14" si="23">SUM(I14)*100/(O14)</f>
        <v>4.7619047619047619</v>
      </c>
      <c r="K14" s="352">
        <v>1</v>
      </c>
      <c r="L14" s="339">
        <f t="shared" ref="L14" si="24">SUM(K14)*100/(O14)</f>
        <v>4.7619047619047619</v>
      </c>
      <c r="M14" s="352">
        <v>0</v>
      </c>
      <c r="N14" s="339">
        <f t="shared" ref="N14" si="25">SUM(M14)*100/(O14)</f>
        <v>0</v>
      </c>
      <c r="O14" s="463">
        <f t="shared" ref="O14" si="26">SUM(C14,E14,G14,I14,K14,M14)</f>
        <v>21</v>
      </c>
      <c r="R14" s="464"/>
    </row>
    <row r="15" spans="1:18" x14ac:dyDescent="0.25">
      <c r="A15" s="399" t="s">
        <v>124</v>
      </c>
      <c r="B15" s="355" t="s">
        <v>40</v>
      </c>
      <c r="C15" s="352">
        <v>6</v>
      </c>
      <c r="D15" s="339">
        <f t="shared" si="10"/>
        <v>30</v>
      </c>
      <c r="E15" s="352">
        <v>3</v>
      </c>
      <c r="F15" s="339">
        <f t="shared" si="11"/>
        <v>15</v>
      </c>
      <c r="G15" s="352">
        <v>0</v>
      </c>
      <c r="H15" s="339">
        <f t="shared" si="19"/>
        <v>0</v>
      </c>
      <c r="I15" s="352">
        <v>3</v>
      </c>
      <c r="J15" s="339">
        <f t="shared" si="1"/>
        <v>15</v>
      </c>
      <c r="K15" s="352">
        <v>0</v>
      </c>
      <c r="L15" s="339">
        <f t="shared" si="2"/>
        <v>0</v>
      </c>
      <c r="M15" s="352">
        <v>8</v>
      </c>
      <c r="N15" s="339">
        <f t="shared" si="3"/>
        <v>40</v>
      </c>
      <c r="O15" s="463">
        <f>SUM(C15,E15,G15,I15,K15,M15)</f>
        <v>20</v>
      </c>
      <c r="R15" s="464"/>
    </row>
    <row r="16" spans="1:18" x14ac:dyDescent="0.25">
      <c r="A16" s="399" t="s">
        <v>216</v>
      </c>
      <c r="B16" s="355" t="s">
        <v>40</v>
      </c>
      <c r="C16" s="352">
        <v>9</v>
      </c>
      <c r="D16" s="339">
        <f t="shared" ref="D16:D17" si="27">SUM(C16)*100/(O16)</f>
        <v>39.130434782608695</v>
      </c>
      <c r="E16" s="352">
        <v>12</v>
      </c>
      <c r="F16" s="339">
        <f t="shared" ref="F16:F17" si="28">SUM(E16)*100/(O16)</f>
        <v>52.173913043478258</v>
      </c>
      <c r="G16" s="352">
        <v>2</v>
      </c>
      <c r="H16" s="339">
        <f t="shared" ref="H16:H17" si="29">SUM(G16)*100/(O16)</f>
        <v>8.695652173913043</v>
      </c>
      <c r="I16" s="352">
        <v>0</v>
      </c>
      <c r="J16" s="339">
        <f t="shared" ref="J16:J17" si="30">SUM(I16)*100/(O16)</f>
        <v>0</v>
      </c>
      <c r="K16" s="352">
        <v>0</v>
      </c>
      <c r="L16" s="339">
        <f t="shared" ref="L16:L17" si="31">SUM(K16)*100/(O16)</f>
        <v>0</v>
      </c>
      <c r="M16" s="352">
        <v>0</v>
      </c>
      <c r="N16" s="339">
        <f t="shared" ref="N16:N17" si="32">SUM(M16)*100/(O16)</f>
        <v>0</v>
      </c>
      <c r="O16" s="463">
        <f t="shared" ref="O16:O17" si="33">SUM(C16,E16,G16,I16,K16,M16)</f>
        <v>23</v>
      </c>
      <c r="R16" s="464"/>
    </row>
    <row r="17" spans="1:18" x14ac:dyDescent="0.25">
      <c r="A17" s="465" t="s">
        <v>4</v>
      </c>
      <c r="B17" s="357" t="s">
        <v>40</v>
      </c>
      <c r="C17" s="352">
        <v>10</v>
      </c>
      <c r="D17" s="339">
        <f t="shared" si="27"/>
        <v>100</v>
      </c>
      <c r="E17" s="352">
        <v>0</v>
      </c>
      <c r="F17" s="339">
        <f t="shared" si="28"/>
        <v>0</v>
      </c>
      <c r="G17" s="352">
        <v>0</v>
      </c>
      <c r="H17" s="339">
        <f t="shared" si="29"/>
        <v>0</v>
      </c>
      <c r="I17" s="352">
        <v>0</v>
      </c>
      <c r="J17" s="339">
        <f t="shared" si="30"/>
        <v>0</v>
      </c>
      <c r="K17" s="352">
        <v>0</v>
      </c>
      <c r="L17" s="339">
        <f t="shared" si="31"/>
        <v>0</v>
      </c>
      <c r="M17" s="352">
        <v>0</v>
      </c>
      <c r="N17" s="339">
        <f t="shared" si="32"/>
        <v>0</v>
      </c>
      <c r="O17" s="463">
        <f t="shared" si="33"/>
        <v>10</v>
      </c>
      <c r="R17" s="464"/>
    </row>
    <row r="18" spans="1:18" x14ac:dyDescent="0.25">
      <c r="A18" s="465" t="s">
        <v>24</v>
      </c>
      <c r="B18" s="357" t="s">
        <v>40</v>
      </c>
      <c r="C18" s="352">
        <v>16</v>
      </c>
      <c r="D18" s="339">
        <f t="shared" si="10"/>
        <v>30.188679245283019</v>
      </c>
      <c r="E18" s="352">
        <v>3</v>
      </c>
      <c r="F18" s="339">
        <f t="shared" si="11"/>
        <v>5.6603773584905657</v>
      </c>
      <c r="G18" s="352">
        <v>0</v>
      </c>
      <c r="H18" s="339">
        <f t="shared" si="19"/>
        <v>0</v>
      </c>
      <c r="I18" s="352">
        <v>8</v>
      </c>
      <c r="J18" s="339">
        <f t="shared" si="1"/>
        <v>15.09433962264151</v>
      </c>
      <c r="K18" s="352">
        <v>3</v>
      </c>
      <c r="L18" s="339">
        <f t="shared" si="2"/>
        <v>5.6603773584905657</v>
      </c>
      <c r="M18" s="352">
        <v>23</v>
      </c>
      <c r="N18" s="339">
        <f t="shared" si="3"/>
        <v>43.39622641509434</v>
      </c>
      <c r="O18" s="463">
        <f t="shared" si="4"/>
        <v>53</v>
      </c>
      <c r="R18" s="464"/>
    </row>
    <row r="19" spans="1:18" x14ac:dyDescent="0.25">
      <c r="A19" s="399" t="s">
        <v>95</v>
      </c>
      <c r="B19" s="355" t="s">
        <v>40</v>
      </c>
      <c r="C19" s="352">
        <v>23</v>
      </c>
      <c r="D19" s="339">
        <f t="shared" si="10"/>
        <v>35.9375</v>
      </c>
      <c r="E19" s="352">
        <v>6</v>
      </c>
      <c r="F19" s="339">
        <f t="shared" si="11"/>
        <v>9.375</v>
      </c>
      <c r="G19" s="352">
        <v>0</v>
      </c>
      <c r="H19" s="339">
        <f t="shared" si="19"/>
        <v>0</v>
      </c>
      <c r="I19" s="352">
        <v>11</v>
      </c>
      <c r="J19" s="339">
        <f t="shared" si="1"/>
        <v>17.1875</v>
      </c>
      <c r="K19" s="352">
        <v>1</v>
      </c>
      <c r="L19" s="339">
        <f t="shared" si="2"/>
        <v>1.5625</v>
      </c>
      <c r="M19" s="352">
        <v>23</v>
      </c>
      <c r="N19" s="339">
        <f t="shared" si="3"/>
        <v>35.9375</v>
      </c>
      <c r="O19" s="463">
        <f>SUM(C19,E19,G19,I19,K19,M19)</f>
        <v>64</v>
      </c>
      <c r="Q19" s="466"/>
      <c r="R19" s="467"/>
    </row>
    <row r="20" spans="1:18" ht="15" customHeight="1" x14ac:dyDescent="0.25">
      <c r="A20" s="409" t="s">
        <v>170</v>
      </c>
      <c r="B20" s="355" t="s">
        <v>40</v>
      </c>
      <c r="C20" s="352">
        <v>0</v>
      </c>
      <c r="D20" s="339">
        <f t="shared" ref="D20" si="34">SUM(C20)*100/(O20)</f>
        <v>0</v>
      </c>
      <c r="E20" s="352">
        <v>4</v>
      </c>
      <c r="F20" s="339">
        <f t="shared" ref="F20" si="35">SUM(E20)*100/(O20)</f>
        <v>44.444444444444443</v>
      </c>
      <c r="G20" s="352">
        <v>0</v>
      </c>
      <c r="H20" s="339">
        <f t="shared" ref="H20:H21" si="36">SUM(G20)*100/(O20)</f>
        <v>0</v>
      </c>
      <c r="I20" s="352">
        <v>4</v>
      </c>
      <c r="J20" s="339">
        <f t="shared" ref="J20:J21" si="37">SUM(I20)*100/(O20)</f>
        <v>44.444444444444443</v>
      </c>
      <c r="K20" s="352">
        <v>0</v>
      </c>
      <c r="L20" s="339">
        <f t="shared" ref="L20:L21" si="38">SUM(K20)*100/(O20)</f>
        <v>0</v>
      </c>
      <c r="M20" s="352">
        <v>1</v>
      </c>
      <c r="N20" s="339">
        <f t="shared" ref="N20:N21" si="39">SUM(M20)*100/(O20)</f>
        <v>11.111111111111111</v>
      </c>
      <c r="O20" s="463">
        <f t="shared" ref="O20:O21" si="40">SUM(C20,E20,G20,I20,K20,M20)</f>
        <v>9</v>
      </c>
      <c r="Q20" s="468"/>
      <c r="R20" s="469"/>
    </row>
    <row r="21" spans="1:18" ht="15" customHeight="1" x14ac:dyDescent="0.25">
      <c r="A21" s="480" t="s">
        <v>403</v>
      </c>
      <c r="B21" s="479" t="s">
        <v>41</v>
      </c>
      <c r="C21" s="554">
        <v>1</v>
      </c>
      <c r="D21" s="345">
        <f t="shared" ref="D21" si="41">SUM(C21)*100/(O21)</f>
        <v>100</v>
      </c>
      <c r="E21" s="554">
        <v>0</v>
      </c>
      <c r="F21" s="345">
        <f t="shared" ref="F21" si="42">SUM(E21)*100/(O21)</f>
        <v>0</v>
      </c>
      <c r="G21" s="554">
        <v>0</v>
      </c>
      <c r="H21" s="345">
        <f t="shared" si="36"/>
        <v>0</v>
      </c>
      <c r="I21" s="554">
        <v>0</v>
      </c>
      <c r="J21" s="345">
        <f t="shared" si="37"/>
        <v>0</v>
      </c>
      <c r="K21" s="554">
        <v>0</v>
      </c>
      <c r="L21" s="345">
        <f t="shared" si="38"/>
        <v>0</v>
      </c>
      <c r="M21" s="554">
        <v>0</v>
      </c>
      <c r="N21" s="345">
        <f t="shared" si="39"/>
        <v>0</v>
      </c>
      <c r="O21" s="463">
        <f t="shared" si="40"/>
        <v>1</v>
      </c>
    </row>
    <row r="22" spans="1:18" ht="15" customHeight="1" x14ac:dyDescent="0.25">
      <c r="A22" s="399" t="s">
        <v>133</v>
      </c>
      <c r="B22" s="355" t="s">
        <v>40</v>
      </c>
      <c r="C22" s="352">
        <v>14</v>
      </c>
      <c r="D22" s="339">
        <f t="shared" si="10"/>
        <v>29.166666666666668</v>
      </c>
      <c r="E22" s="352">
        <v>3</v>
      </c>
      <c r="F22" s="339">
        <f t="shared" si="11"/>
        <v>6.25</v>
      </c>
      <c r="G22" s="352">
        <v>1</v>
      </c>
      <c r="H22" s="339">
        <f t="shared" si="19"/>
        <v>2.0833333333333335</v>
      </c>
      <c r="I22" s="352">
        <v>13</v>
      </c>
      <c r="J22" s="339">
        <f t="shared" si="1"/>
        <v>27.083333333333332</v>
      </c>
      <c r="K22" s="352">
        <v>0</v>
      </c>
      <c r="L22" s="339">
        <f t="shared" si="2"/>
        <v>0</v>
      </c>
      <c r="M22" s="352">
        <v>17</v>
      </c>
      <c r="N22" s="339">
        <f t="shared" si="3"/>
        <v>35.416666666666664</v>
      </c>
      <c r="O22" s="463">
        <f t="shared" si="4"/>
        <v>48</v>
      </c>
      <c r="Q22" s="300"/>
      <c r="R22" s="470"/>
    </row>
    <row r="23" spans="1:18" ht="15" customHeight="1" x14ac:dyDescent="0.25">
      <c r="A23" s="399" t="s">
        <v>26</v>
      </c>
      <c r="B23" s="355" t="s">
        <v>40</v>
      </c>
      <c r="C23" s="352">
        <v>89</v>
      </c>
      <c r="D23" s="339">
        <f t="shared" si="10"/>
        <v>45.876288659793815</v>
      </c>
      <c r="E23" s="352">
        <v>21</v>
      </c>
      <c r="F23" s="339">
        <f t="shared" si="11"/>
        <v>10.824742268041238</v>
      </c>
      <c r="G23" s="352">
        <v>2</v>
      </c>
      <c r="H23" s="339">
        <f t="shared" si="19"/>
        <v>1.0309278350515463</v>
      </c>
      <c r="I23" s="352">
        <v>31</v>
      </c>
      <c r="J23" s="339">
        <f t="shared" si="1"/>
        <v>15.979381443298969</v>
      </c>
      <c r="K23" s="352">
        <v>0</v>
      </c>
      <c r="L23" s="339">
        <f t="shared" si="2"/>
        <v>0</v>
      </c>
      <c r="M23" s="352">
        <v>51</v>
      </c>
      <c r="N23" s="339">
        <f t="shared" si="3"/>
        <v>26.288659793814432</v>
      </c>
      <c r="O23" s="463">
        <f t="shared" si="4"/>
        <v>194</v>
      </c>
      <c r="Q23" s="300"/>
      <c r="R23" s="470"/>
    </row>
    <row r="24" spans="1:18" ht="15" customHeight="1" x14ac:dyDescent="0.25">
      <c r="A24" s="399" t="s">
        <v>26</v>
      </c>
      <c r="B24" s="355" t="s">
        <v>41</v>
      </c>
      <c r="C24" s="352">
        <v>75</v>
      </c>
      <c r="D24" s="339">
        <f t="shared" si="10"/>
        <v>49.342105263157897</v>
      </c>
      <c r="E24" s="352">
        <v>18</v>
      </c>
      <c r="F24" s="339">
        <f t="shared" si="11"/>
        <v>11.842105263157896</v>
      </c>
      <c r="G24" s="352">
        <v>0</v>
      </c>
      <c r="H24" s="339">
        <f t="shared" si="19"/>
        <v>0</v>
      </c>
      <c r="I24" s="352">
        <v>17</v>
      </c>
      <c r="J24" s="339">
        <f t="shared" si="1"/>
        <v>11.184210526315789</v>
      </c>
      <c r="K24" s="352">
        <v>2</v>
      </c>
      <c r="L24" s="339">
        <f t="shared" si="2"/>
        <v>1.3157894736842106</v>
      </c>
      <c r="M24" s="352">
        <v>40</v>
      </c>
      <c r="N24" s="339">
        <f t="shared" si="3"/>
        <v>26.315789473684209</v>
      </c>
      <c r="O24" s="463">
        <f>SUM(C24,E24,G24,I24,K24,M24)</f>
        <v>152</v>
      </c>
      <c r="Q24" s="300"/>
      <c r="R24" s="470"/>
    </row>
    <row r="25" spans="1:18" ht="15" customHeight="1" x14ac:dyDescent="0.25">
      <c r="A25" s="399" t="s">
        <v>32</v>
      </c>
      <c r="B25" s="355" t="s">
        <v>40</v>
      </c>
      <c r="C25" s="352">
        <v>36</v>
      </c>
      <c r="D25" s="339">
        <f t="shared" si="10"/>
        <v>50</v>
      </c>
      <c r="E25" s="352">
        <v>6</v>
      </c>
      <c r="F25" s="339">
        <f t="shared" si="11"/>
        <v>8.3333333333333339</v>
      </c>
      <c r="G25" s="352">
        <v>0</v>
      </c>
      <c r="H25" s="339">
        <f t="shared" si="19"/>
        <v>0</v>
      </c>
      <c r="I25" s="352">
        <v>10</v>
      </c>
      <c r="J25" s="339">
        <f t="shared" si="1"/>
        <v>13.888888888888889</v>
      </c>
      <c r="K25" s="352">
        <v>1</v>
      </c>
      <c r="L25" s="339">
        <f t="shared" si="2"/>
        <v>1.3888888888888888</v>
      </c>
      <c r="M25" s="352">
        <v>19</v>
      </c>
      <c r="N25" s="339">
        <f t="shared" si="3"/>
        <v>26.388888888888889</v>
      </c>
      <c r="O25" s="463">
        <f t="shared" si="4"/>
        <v>72</v>
      </c>
      <c r="Q25" s="300"/>
      <c r="R25" s="470"/>
    </row>
    <row r="26" spans="1:18" ht="27" customHeight="1" x14ac:dyDescent="0.25">
      <c r="A26" s="471" t="s">
        <v>161</v>
      </c>
      <c r="B26" s="472" t="s">
        <v>40</v>
      </c>
      <c r="C26" s="473">
        <v>116</v>
      </c>
      <c r="D26" s="345">
        <f t="shared" si="10"/>
        <v>54.976303317535546</v>
      </c>
      <c r="E26" s="473">
        <v>27</v>
      </c>
      <c r="F26" s="345">
        <f t="shared" si="11"/>
        <v>12.796208530805687</v>
      </c>
      <c r="G26" s="473">
        <v>1</v>
      </c>
      <c r="H26" s="345">
        <f t="shared" si="19"/>
        <v>0.47393364928909953</v>
      </c>
      <c r="I26" s="473">
        <v>29</v>
      </c>
      <c r="J26" s="345">
        <f t="shared" si="1"/>
        <v>13.744075829383887</v>
      </c>
      <c r="K26" s="473">
        <v>1</v>
      </c>
      <c r="L26" s="345">
        <f t="shared" si="2"/>
        <v>0.47393364928909953</v>
      </c>
      <c r="M26" s="473">
        <v>37</v>
      </c>
      <c r="N26" s="345">
        <f t="shared" si="3"/>
        <v>17.535545023696681</v>
      </c>
      <c r="O26" s="463">
        <f t="shared" si="4"/>
        <v>211</v>
      </c>
      <c r="Q26" s="300"/>
      <c r="R26" s="300"/>
    </row>
    <row r="27" spans="1:18" ht="27" customHeight="1" x14ac:dyDescent="0.25">
      <c r="A27" s="471" t="s">
        <v>186</v>
      </c>
      <c r="B27" s="472" t="s">
        <v>41</v>
      </c>
      <c r="C27" s="473">
        <v>16</v>
      </c>
      <c r="D27" s="345">
        <f t="shared" si="10"/>
        <v>80</v>
      </c>
      <c r="E27" s="473">
        <v>3</v>
      </c>
      <c r="F27" s="345">
        <f t="shared" si="11"/>
        <v>15</v>
      </c>
      <c r="G27" s="473">
        <v>0</v>
      </c>
      <c r="H27" s="345">
        <f t="shared" si="19"/>
        <v>0</v>
      </c>
      <c r="I27" s="473">
        <v>1</v>
      </c>
      <c r="J27" s="345">
        <f t="shared" si="1"/>
        <v>5</v>
      </c>
      <c r="K27" s="473">
        <v>0</v>
      </c>
      <c r="L27" s="345">
        <f t="shared" si="2"/>
        <v>0</v>
      </c>
      <c r="M27" s="473">
        <v>0</v>
      </c>
      <c r="N27" s="345">
        <f t="shared" si="3"/>
        <v>0</v>
      </c>
      <c r="O27" s="463">
        <f t="shared" si="4"/>
        <v>20</v>
      </c>
      <c r="Q27" s="300"/>
      <c r="R27" s="300"/>
    </row>
    <row r="28" spans="1:18" ht="27" customHeight="1" x14ac:dyDescent="0.25">
      <c r="A28" s="471" t="s">
        <v>187</v>
      </c>
      <c r="B28" s="472" t="s">
        <v>41</v>
      </c>
      <c r="C28" s="473">
        <v>65</v>
      </c>
      <c r="D28" s="345">
        <f t="shared" si="10"/>
        <v>73.86363636363636</v>
      </c>
      <c r="E28" s="473">
        <v>9</v>
      </c>
      <c r="F28" s="345">
        <f t="shared" si="11"/>
        <v>10.227272727272727</v>
      </c>
      <c r="G28" s="473">
        <v>1</v>
      </c>
      <c r="H28" s="345">
        <f t="shared" si="19"/>
        <v>1.1363636363636365</v>
      </c>
      <c r="I28" s="473">
        <v>7</v>
      </c>
      <c r="J28" s="345">
        <f t="shared" si="1"/>
        <v>7.9545454545454541</v>
      </c>
      <c r="K28" s="473">
        <v>0</v>
      </c>
      <c r="L28" s="345">
        <f t="shared" si="2"/>
        <v>0</v>
      </c>
      <c r="M28" s="473">
        <v>6</v>
      </c>
      <c r="N28" s="345">
        <f t="shared" si="3"/>
        <v>6.8181818181818183</v>
      </c>
      <c r="O28" s="463">
        <f t="shared" si="4"/>
        <v>88</v>
      </c>
      <c r="Q28" s="300"/>
      <c r="R28" s="300"/>
    </row>
    <row r="29" spans="1:18" ht="27" customHeight="1" x14ac:dyDescent="0.25">
      <c r="A29" s="1076" t="s">
        <v>360</v>
      </c>
      <c r="B29" s="472" t="s">
        <v>41</v>
      </c>
      <c r="C29" s="473">
        <v>227</v>
      </c>
      <c r="D29" s="345">
        <f t="shared" ref="D29" si="43">SUM(C29)*100/(O29)</f>
        <v>100</v>
      </c>
      <c r="E29" s="473">
        <v>0</v>
      </c>
      <c r="F29" s="345">
        <f t="shared" ref="F29" si="44">SUM(E29)*100/(O29)</f>
        <v>0</v>
      </c>
      <c r="G29" s="473">
        <v>0</v>
      </c>
      <c r="H29" s="345">
        <f t="shared" ref="H29" si="45">SUM(G29)*100/(O29)</f>
        <v>0</v>
      </c>
      <c r="I29" s="473">
        <v>0</v>
      </c>
      <c r="J29" s="345">
        <f t="shared" ref="J29" si="46">SUM(I29)*100/(O29)</f>
        <v>0</v>
      </c>
      <c r="K29" s="473">
        <v>0</v>
      </c>
      <c r="L29" s="345">
        <f t="shared" ref="L29" si="47">SUM(K29)*100/(O29)</f>
        <v>0</v>
      </c>
      <c r="M29" s="473">
        <v>0</v>
      </c>
      <c r="N29" s="345">
        <f t="shared" ref="N29" si="48">SUM(M29)*100/(O29)</f>
        <v>0</v>
      </c>
      <c r="O29" s="463">
        <f t="shared" ref="O29" si="49">SUM(C29,E29,G29,I29,K29,M29)</f>
        <v>227</v>
      </c>
      <c r="Q29" s="300"/>
      <c r="R29" s="300"/>
    </row>
    <row r="30" spans="1:18" s="347" customFormat="1" ht="15" customHeight="1" x14ac:dyDescent="0.25">
      <c r="A30" s="471" t="s">
        <v>174</v>
      </c>
      <c r="B30" s="472" t="s">
        <v>41</v>
      </c>
      <c r="C30" s="473">
        <v>90</v>
      </c>
      <c r="D30" s="345">
        <f t="shared" si="10"/>
        <v>75.630252100840337</v>
      </c>
      <c r="E30" s="473">
        <v>14</v>
      </c>
      <c r="F30" s="345">
        <f t="shared" si="11"/>
        <v>11.764705882352942</v>
      </c>
      <c r="G30" s="473">
        <v>0</v>
      </c>
      <c r="H30" s="345">
        <f t="shared" si="19"/>
        <v>0</v>
      </c>
      <c r="I30" s="473">
        <v>8</v>
      </c>
      <c r="J30" s="345">
        <f t="shared" si="1"/>
        <v>6.7226890756302522</v>
      </c>
      <c r="K30" s="473">
        <v>0</v>
      </c>
      <c r="L30" s="345">
        <f t="shared" si="2"/>
        <v>0</v>
      </c>
      <c r="M30" s="473">
        <v>7</v>
      </c>
      <c r="N30" s="345">
        <f t="shared" si="3"/>
        <v>5.882352941176471</v>
      </c>
      <c r="O30" s="463">
        <f t="shared" si="4"/>
        <v>119</v>
      </c>
    </row>
    <row r="31" spans="1:18" s="527" customFormat="1" ht="15" customHeight="1" x14ac:dyDescent="0.25">
      <c r="A31" s="471" t="s">
        <v>152</v>
      </c>
      <c r="B31" s="472" t="s">
        <v>41</v>
      </c>
      <c r="C31" s="473">
        <v>0</v>
      </c>
      <c r="D31" s="345">
        <f t="shared" ref="D31" si="50">SUM(C31)*100/(O31)</f>
        <v>0</v>
      </c>
      <c r="E31" s="473">
        <v>2</v>
      </c>
      <c r="F31" s="345">
        <f t="shared" ref="F31" si="51">SUM(E31)*100/(O31)</f>
        <v>66.666666666666671</v>
      </c>
      <c r="G31" s="473">
        <v>0</v>
      </c>
      <c r="H31" s="345">
        <f t="shared" ref="H31" si="52">SUM(G31)*100/(O31)</f>
        <v>0</v>
      </c>
      <c r="I31" s="473">
        <v>0</v>
      </c>
      <c r="J31" s="345">
        <f t="shared" ref="J31" si="53">SUM(I31)*100/(O31)</f>
        <v>0</v>
      </c>
      <c r="K31" s="473">
        <v>0</v>
      </c>
      <c r="L31" s="345">
        <f t="shared" ref="L31" si="54">SUM(K31)*100/(O31)</f>
        <v>0</v>
      </c>
      <c r="M31" s="473">
        <v>1</v>
      </c>
      <c r="N31" s="345">
        <f t="shared" ref="N31" si="55">SUM(M31)*100/(O31)</f>
        <v>33.333333333333336</v>
      </c>
      <c r="O31" s="463">
        <f t="shared" ref="O31" si="56">SUM(C31,E31,G31,I31,K31,M31)</f>
        <v>3</v>
      </c>
    </row>
    <row r="32" spans="1:18" ht="15" customHeight="1" x14ac:dyDescent="0.25">
      <c r="A32" s="474" t="s">
        <v>5</v>
      </c>
      <c r="B32" s="475"/>
      <c r="C32" s="476">
        <f>SUM(C7:C31)</f>
        <v>1148</v>
      </c>
      <c r="D32" s="477">
        <f t="shared" si="10"/>
        <v>58.871794871794869</v>
      </c>
      <c r="E32" s="476">
        <f>SUM(E7:E31)</f>
        <v>201</v>
      </c>
      <c r="F32" s="477">
        <f t="shared" si="11"/>
        <v>10.307692307692308</v>
      </c>
      <c r="G32" s="476">
        <f>SUM(G7:G31)</f>
        <v>11</v>
      </c>
      <c r="H32" s="477">
        <f t="shared" si="19"/>
        <v>0.5641025641025641</v>
      </c>
      <c r="I32" s="476">
        <f>SUM(I7:I31)</f>
        <v>205</v>
      </c>
      <c r="J32" s="477">
        <f t="shared" si="1"/>
        <v>10.512820512820513</v>
      </c>
      <c r="K32" s="476">
        <f>SUM(K7:K31)</f>
        <v>12</v>
      </c>
      <c r="L32" s="477">
        <f t="shared" si="2"/>
        <v>0.61538461538461542</v>
      </c>
      <c r="M32" s="476">
        <f>SUM(M7:M31)</f>
        <v>373</v>
      </c>
      <c r="N32" s="477">
        <f t="shared" si="3"/>
        <v>19.128205128205128</v>
      </c>
      <c r="O32" s="478">
        <f>SUM(O7:O31)</f>
        <v>1950</v>
      </c>
    </row>
    <row r="33" spans="1:15" ht="15" customHeight="1" x14ac:dyDescent="0.25">
      <c r="A33" s="480" t="s">
        <v>377</v>
      </c>
      <c r="B33" s="479" t="s">
        <v>41</v>
      </c>
      <c r="C33" s="554">
        <v>1</v>
      </c>
      <c r="D33" s="345">
        <f t="shared" si="10"/>
        <v>100</v>
      </c>
      <c r="E33" s="554">
        <v>0</v>
      </c>
      <c r="F33" s="345">
        <f t="shared" si="11"/>
        <v>0</v>
      </c>
      <c r="G33" s="554">
        <v>0</v>
      </c>
      <c r="H33" s="345">
        <f t="shared" si="19"/>
        <v>0</v>
      </c>
      <c r="I33" s="554">
        <v>0</v>
      </c>
      <c r="J33" s="345">
        <f t="shared" si="1"/>
        <v>0</v>
      </c>
      <c r="K33" s="554">
        <v>0</v>
      </c>
      <c r="L33" s="345">
        <f t="shared" si="2"/>
        <v>0</v>
      </c>
      <c r="M33" s="554">
        <v>0</v>
      </c>
      <c r="N33" s="345">
        <f t="shared" si="3"/>
        <v>0</v>
      </c>
      <c r="O33" s="463">
        <f t="shared" ref="O33:O62" si="57">SUM(C33,E33,G33,I33,K33,M33)</f>
        <v>1</v>
      </c>
    </row>
    <row r="34" spans="1:15" ht="15" customHeight="1" x14ac:dyDescent="0.25">
      <c r="A34" s="549" t="s">
        <v>173</v>
      </c>
      <c r="B34" s="479" t="s">
        <v>40</v>
      </c>
      <c r="C34" s="554">
        <v>19</v>
      </c>
      <c r="D34" s="345">
        <f t="shared" ref="D34" si="58">SUM(C34)*100/(O34)</f>
        <v>27.536231884057973</v>
      </c>
      <c r="E34" s="554">
        <v>11</v>
      </c>
      <c r="F34" s="345">
        <f t="shared" ref="F34" si="59">SUM(E34)*100/(O34)</f>
        <v>15.942028985507246</v>
      </c>
      <c r="G34" s="554">
        <v>0</v>
      </c>
      <c r="H34" s="345">
        <f t="shared" ref="H34" si="60">SUM(G34)*100/(O34)</f>
        <v>0</v>
      </c>
      <c r="I34" s="554">
        <v>14</v>
      </c>
      <c r="J34" s="345">
        <f t="shared" ref="J34" si="61">SUM(I34)*100/(O34)</f>
        <v>20.289855072463769</v>
      </c>
      <c r="K34" s="554">
        <v>0</v>
      </c>
      <c r="L34" s="345">
        <f t="shared" ref="L34" si="62">SUM(K34)*100/(O34)</f>
        <v>0</v>
      </c>
      <c r="M34" s="554">
        <v>25</v>
      </c>
      <c r="N34" s="345">
        <f t="shared" ref="N34" si="63">SUM(M34)*100/(O34)</f>
        <v>36.231884057971016</v>
      </c>
      <c r="O34" s="463">
        <f t="shared" ref="O34" si="64">SUM(C34,E34,G34,I34,K34,M34)</f>
        <v>69</v>
      </c>
    </row>
    <row r="35" spans="1:15" x14ac:dyDescent="0.25">
      <c r="A35" s="355" t="s">
        <v>388</v>
      </c>
      <c r="B35" s="348" t="s">
        <v>40</v>
      </c>
      <c r="C35" s="352">
        <v>40</v>
      </c>
      <c r="D35" s="339">
        <f t="shared" ref="D35" si="65">SUM(C35)*100/(O35)</f>
        <v>100</v>
      </c>
      <c r="E35" s="352">
        <v>0</v>
      </c>
      <c r="F35" s="339">
        <f t="shared" ref="F35" si="66">SUM(E35)*100/(O35)</f>
        <v>0</v>
      </c>
      <c r="G35" s="352">
        <v>0</v>
      </c>
      <c r="H35" s="339">
        <f t="shared" ref="H35" si="67">SUM(G35)*100/(O35)</f>
        <v>0</v>
      </c>
      <c r="I35" s="352">
        <v>0</v>
      </c>
      <c r="J35" s="339">
        <f t="shared" ref="J35" si="68">SUM(I35)*100/(O35)</f>
        <v>0</v>
      </c>
      <c r="K35" s="352">
        <v>0</v>
      </c>
      <c r="L35" s="339">
        <f t="shared" ref="L35" si="69">SUM(K35)*100/(O35)</f>
        <v>0</v>
      </c>
      <c r="M35" s="352">
        <v>0</v>
      </c>
      <c r="N35" s="339">
        <f t="shared" ref="N35" si="70">SUM(M35)*100/(O35)</f>
        <v>0</v>
      </c>
      <c r="O35" s="463">
        <f t="shared" ref="O35" si="71">SUM(C35,E35,G35,I35,K35,M35)</f>
        <v>40</v>
      </c>
    </row>
    <row r="36" spans="1:15" x14ac:dyDescent="0.25">
      <c r="A36" s="355" t="s">
        <v>134</v>
      </c>
      <c r="B36" s="348" t="s">
        <v>40</v>
      </c>
      <c r="C36" s="352">
        <v>84</v>
      </c>
      <c r="D36" s="339">
        <f t="shared" si="10"/>
        <v>43.75</v>
      </c>
      <c r="E36" s="352">
        <v>29</v>
      </c>
      <c r="F36" s="339">
        <f t="shared" si="11"/>
        <v>15.104166666666666</v>
      </c>
      <c r="G36" s="352">
        <v>0</v>
      </c>
      <c r="H36" s="339">
        <f t="shared" si="19"/>
        <v>0</v>
      </c>
      <c r="I36" s="352">
        <v>18</v>
      </c>
      <c r="J36" s="339">
        <f t="shared" si="1"/>
        <v>9.375</v>
      </c>
      <c r="K36" s="352">
        <v>0</v>
      </c>
      <c r="L36" s="339">
        <f t="shared" si="2"/>
        <v>0</v>
      </c>
      <c r="M36" s="352">
        <v>61</v>
      </c>
      <c r="N36" s="339">
        <f t="shared" si="3"/>
        <v>31.770833333333332</v>
      </c>
      <c r="O36" s="463">
        <f t="shared" si="57"/>
        <v>192</v>
      </c>
    </row>
    <row r="37" spans="1:15" ht="15" customHeight="1" x14ac:dyDescent="0.25">
      <c r="A37" s="34" t="s">
        <v>198</v>
      </c>
      <c r="B37" s="479" t="s">
        <v>41</v>
      </c>
      <c r="C37" s="554">
        <v>19</v>
      </c>
      <c r="D37" s="345">
        <f t="shared" si="10"/>
        <v>95</v>
      </c>
      <c r="E37" s="554">
        <v>1</v>
      </c>
      <c r="F37" s="345">
        <f t="shared" ref="F37" si="72">SUM(E37)*100/(O37)</f>
        <v>5</v>
      </c>
      <c r="G37" s="554">
        <v>0</v>
      </c>
      <c r="H37" s="345">
        <f t="shared" si="19"/>
        <v>0</v>
      </c>
      <c r="I37" s="554">
        <v>0</v>
      </c>
      <c r="J37" s="345">
        <f t="shared" si="1"/>
        <v>0</v>
      </c>
      <c r="K37" s="554">
        <v>0</v>
      </c>
      <c r="L37" s="345">
        <f t="shared" si="2"/>
        <v>0</v>
      </c>
      <c r="M37" s="554">
        <v>0</v>
      </c>
      <c r="N37" s="345">
        <f t="shared" si="3"/>
        <v>0</v>
      </c>
      <c r="O37" s="463">
        <f t="shared" ref="O37" si="73">SUM(C37,E37,G37,I37,K37,M37)</f>
        <v>20</v>
      </c>
    </row>
    <row r="38" spans="1:15" x14ac:dyDescent="0.25">
      <c r="A38" s="355" t="s">
        <v>166</v>
      </c>
      <c r="B38" s="348" t="s">
        <v>40</v>
      </c>
      <c r="C38" s="352">
        <v>0</v>
      </c>
      <c r="D38" s="339">
        <f t="shared" ref="D38" si="74">SUM(C38)*100/(O38)</f>
        <v>0</v>
      </c>
      <c r="E38" s="352">
        <v>0</v>
      </c>
      <c r="F38" s="339">
        <f t="shared" ref="F38" si="75">SUM(E38)*100/(O38)</f>
        <v>0</v>
      </c>
      <c r="G38" s="352">
        <v>0</v>
      </c>
      <c r="H38" s="339">
        <f t="shared" ref="H38:H39" si="76">SUM(G38)*100/(O38)</f>
        <v>0</v>
      </c>
      <c r="I38" s="352">
        <v>0</v>
      </c>
      <c r="J38" s="339">
        <v>0</v>
      </c>
      <c r="K38" s="352">
        <v>0</v>
      </c>
      <c r="L38" s="339">
        <f>SUM(K38)*100/(O38)</f>
        <v>0</v>
      </c>
      <c r="M38" s="352">
        <v>2</v>
      </c>
      <c r="N38" s="339">
        <f t="shared" ref="N38:N39" si="77">SUM(M38)*100/(O38)</f>
        <v>100</v>
      </c>
      <c r="O38" s="463">
        <f t="shared" ref="O38:O39" si="78">SUM(C38,E38,G38,I38,K38,M38)</f>
        <v>2</v>
      </c>
    </row>
    <row r="39" spans="1:15" x14ac:dyDescent="0.25">
      <c r="A39" s="355" t="s">
        <v>389</v>
      </c>
      <c r="B39" s="348" t="s">
        <v>40</v>
      </c>
      <c r="C39" s="352">
        <v>16</v>
      </c>
      <c r="D39" s="339">
        <f t="shared" ref="D39" si="79">SUM(C39)*100/(O39)</f>
        <v>100</v>
      </c>
      <c r="E39" s="352">
        <v>0</v>
      </c>
      <c r="F39" s="339">
        <f t="shared" ref="F39" si="80">SUM(E39)*100/(O39)</f>
        <v>0</v>
      </c>
      <c r="G39" s="352">
        <v>0</v>
      </c>
      <c r="H39" s="339">
        <f t="shared" si="76"/>
        <v>0</v>
      </c>
      <c r="I39" s="352">
        <v>0</v>
      </c>
      <c r="J39" s="339">
        <f t="shared" ref="J39" si="81">SUM(I39)*100/(O39)</f>
        <v>0</v>
      </c>
      <c r="K39" s="352">
        <v>0</v>
      </c>
      <c r="L39" s="339">
        <f t="shared" ref="L39" si="82">SUM(K39)*100/(O39)</f>
        <v>0</v>
      </c>
      <c r="M39" s="352">
        <v>0</v>
      </c>
      <c r="N39" s="339">
        <f t="shared" si="77"/>
        <v>0</v>
      </c>
      <c r="O39" s="463">
        <f t="shared" si="78"/>
        <v>16</v>
      </c>
    </row>
    <row r="40" spans="1:15" x14ac:dyDescent="0.25">
      <c r="A40" s="355" t="s">
        <v>141</v>
      </c>
      <c r="B40" s="348" t="s">
        <v>40</v>
      </c>
      <c r="C40" s="352">
        <v>32</v>
      </c>
      <c r="D40" s="339">
        <f t="shared" si="10"/>
        <v>40.506329113924053</v>
      </c>
      <c r="E40" s="352">
        <v>5</v>
      </c>
      <c r="F40" s="339">
        <f t="shared" si="11"/>
        <v>6.3291139240506329</v>
      </c>
      <c r="G40" s="352">
        <v>0</v>
      </c>
      <c r="H40" s="339">
        <f t="shared" si="19"/>
        <v>0</v>
      </c>
      <c r="I40" s="352">
        <v>8</v>
      </c>
      <c r="J40" s="339">
        <f t="shared" si="1"/>
        <v>10.126582278481013</v>
      </c>
      <c r="K40" s="352">
        <v>0</v>
      </c>
      <c r="L40" s="339">
        <f t="shared" si="2"/>
        <v>0</v>
      </c>
      <c r="M40" s="352">
        <v>34</v>
      </c>
      <c r="N40" s="339">
        <f t="shared" si="3"/>
        <v>43.037974683544306</v>
      </c>
      <c r="O40" s="463">
        <f t="shared" si="57"/>
        <v>79</v>
      </c>
    </row>
    <row r="41" spans="1:15" ht="15" customHeight="1" x14ac:dyDescent="0.25">
      <c r="A41" s="1142" t="s">
        <v>357</v>
      </c>
      <c r="B41" s="348" t="s">
        <v>40</v>
      </c>
      <c r="C41" s="352">
        <v>71</v>
      </c>
      <c r="D41" s="339">
        <f t="shared" ref="D41" si="83">SUM(C41)*100/(O41)</f>
        <v>100</v>
      </c>
      <c r="E41" s="352">
        <v>0</v>
      </c>
      <c r="F41" s="339">
        <f t="shared" ref="F41" si="84">SUM(E41)*100/(O41)</f>
        <v>0</v>
      </c>
      <c r="G41" s="352">
        <v>0</v>
      </c>
      <c r="H41" s="339">
        <f t="shared" ref="H41" si="85">SUM(G41)*100/(O41)</f>
        <v>0</v>
      </c>
      <c r="I41" s="352">
        <v>0</v>
      </c>
      <c r="J41" s="339">
        <f t="shared" ref="J41" si="86">SUM(I41)*100/(O41)</f>
        <v>0</v>
      </c>
      <c r="K41" s="352">
        <v>0</v>
      </c>
      <c r="L41" s="339">
        <f t="shared" ref="L41" si="87">SUM(K41)*100/(O41)</f>
        <v>0</v>
      </c>
      <c r="M41" s="352">
        <v>0</v>
      </c>
      <c r="N41" s="339">
        <f t="shared" ref="N41" si="88">SUM(M41)*100/(O41)</f>
        <v>0</v>
      </c>
      <c r="O41" s="463">
        <f t="shared" ref="O41" si="89">SUM(C41,E41,G41,I41,K41,M41)</f>
        <v>71</v>
      </c>
    </row>
    <row r="42" spans="1:15" ht="15" customHeight="1" x14ac:dyDescent="0.25">
      <c r="A42" s="409" t="s">
        <v>181</v>
      </c>
      <c r="B42" s="348" t="s">
        <v>40</v>
      </c>
      <c r="C42" s="352">
        <v>8</v>
      </c>
      <c r="D42" s="339">
        <f t="shared" si="10"/>
        <v>72.727272727272734</v>
      </c>
      <c r="E42" s="352">
        <v>2</v>
      </c>
      <c r="F42" s="339">
        <f t="shared" si="11"/>
        <v>18.181818181818183</v>
      </c>
      <c r="G42" s="352">
        <v>0</v>
      </c>
      <c r="H42" s="339">
        <f t="shared" si="19"/>
        <v>0</v>
      </c>
      <c r="I42" s="352">
        <v>0</v>
      </c>
      <c r="J42" s="339">
        <f t="shared" si="1"/>
        <v>0</v>
      </c>
      <c r="K42" s="352">
        <v>0</v>
      </c>
      <c r="L42" s="339">
        <f t="shared" si="2"/>
        <v>0</v>
      </c>
      <c r="M42" s="352">
        <v>1</v>
      </c>
      <c r="N42" s="339">
        <f t="shared" si="3"/>
        <v>9.0909090909090917</v>
      </c>
      <c r="O42" s="463">
        <f t="shared" si="57"/>
        <v>11</v>
      </c>
    </row>
    <row r="43" spans="1:15" ht="15" customHeight="1" x14ac:dyDescent="0.25">
      <c r="A43" s="409" t="s">
        <v>182</v>
      </c>
      <c r="B43" s="348" t="s">
        <v>40</v>
      </c>
      <c r="C43" s="352">
        <v>10</v>
      </c>
      <c r="D43" s="339">
        <f t="shared" si="10"/>
        <v>62.5</v>
      </c>
      <c r="E43" s="352">
        <v>4</v>
      </c>
      <c r="F43" s="339">
        <f t="shared" si="11"/>
        <v>25</v>
      </c>
      <c r="G43" s="352">
        <v>0</v>
      </c>
      <c r="H43" s="339">
        <f t="shared" si="19"/>
        <v>0</v>
      </c>
      <c r="I43" s="352">
        <v>0</v>
      </c>
      <c r="J43" s="339">
        <f t="shared" si="1"/>
        <v>0</v>
      </c>
      <c r="K43" s="352">
        <v>0</v>
      </c>
      <c r="L43" s="339">
        <f t="shared" si="2"/>
        <v>0</v>
      </c>
      <c r="M43" s="352">
        <v>2</v>
      </c>
      <c r="N43" s="339">
        <f t="shared" si="3"/>
        <v>12.5</v>
      </c>
      <c r="O43" s="463">
        <f t="shared" si="57"/>
        <v>16</v>
      </c>
    </row>
    <row r="44" spans="1:15" s="347" customFormat="1" ht="15" customHeight="1" x14ac:dyDescent="0.25">
      <c r="A44" s="399" t="s">
        <v>358</v>
      </c>
      <c r="B44" s="355" t="s">
        <v>40</v>
      </c>
      <c r="C44" s="352">
        <v>201</v>
      </c>
      <c r="D44" s="339">
        <f t="shared" ref="D44" si="90">SUM(C44)*100/(O44)</f>
        <v>100</v>
      </c>
      <c r="E44" s="352">
        <v>0</v>
      </c>
      <c r="F44" s="339">
        <f t="shared" ref="F44" si="91">SUM(E44)*100/(O44)</f>
        <v>0</v>
      </c>
      <c r="G44" s="352">
        <v>0</v>
      </c>
      <c r="H44" s="339">
        <f t="shared" ref="H44" si="92">SUM(G44)*100/(O44)</f>
        <v>0</v>
      </c>
      <c r="I44" s="352">
        <v>0</v>
      </c>
      <c r="J44" s="339">
        <f t="shared" ref="J44" si="93">SUM(I44)*100/(O44)</f>
        <v>0</v>
      </c>
      <c r="K44" s="352">
        <v>0</v>
      </c>
      <c r="L44" s="339">
        <f t="shared" ref="L44" si="94">SUM(K44)*100/(O44)</f>
        <v>0</v>
      </c>
      <c r="M44" s="352">
        <v>0</v>
      </c>
      <c r="N44" s="339">
        <f t="shared" ref="N44" si="95">SUM(M44)*100/(O44)</f>
        <v>0</v>
      </c>
      <c r="O44" s="463">
        <f t="shared" ref="O44" si="96">SUM(C44,E44,G44,I44,K44,M44)</f>
        <v>201</v>
      </c>
    </row>
    <row r="45" spans="1:15" s="347" customFormat="1" ht="15" customHeight="1" x14ac:dyDescent="0.25">
      <c r="A45" s="399" t="s">
        <v>122</v>
      </c>
      <c r="B45" s="355" t="s">
        <v>40</v>
      </c>
      <c r="C45" s="352">
        <v>71</v>
      </c>
      <c r="D45" s="339">
        <f t="shared" si="10"/>
        <v>43.558282208588956</v>
      </c>
      <c r="E45" s="352">
        <v>16</v>
      </c>
      <c r="F45" s="339">
        <f t="shared" si="11"/>
        <v>9.8159509202453989</v>
      </c>
      <c r="G45" s="352">
        <v>2</v>
      </c>
      <c r="H45" s="339">
        <f t="shared" si="19"/>
        <v>1.2269938650306749</v>
      </c>
      <c r="I45" s="352">
        <v>17</v>
      </c>
      <c r="J45" s="339">
        <f t="shared" si="1"/>
        <v>10.429447852760736</v>
      </c>
      <c r="K45" s="352">
        <v>2</v>
      </c>
      <c r="L45" s="339">
        <f t="shared" si="2"/>
        <v>1.2269938650306749</v>
      </c>
      <c r="M45" s="352">
        <v>55</v>
      </c>
      <c r="N45" s="339">
        <f t="shared" si="3"/>
        <v>33.742331288343557</v>
      </c>
      <c r="O45" s="463">
        <f t="shared" si="57"/>
        <v>163</v>
      </c>
    </row>
    <row r="46" spans="1:15" x14ac:dyDescent="0.25">
      <c r="A46" s="409" t="s">
        <v>361</v>
      </c>
      <c r="B46" s="348" t="s">
        <v>41</v>
      </c>
      <c r="C46" s="352">
        <v>73</v>
      </c>
      <c r="D46" s="339">
        <f t="shared" ref="D46" si="97">SUM(C46)*100/(O46)</f>
        <v>100</v>
      </c>
      <c r="E46" s="352">
        <v>0</v>
      </c>
      <c r="F46" s="339">
        <f t="shared" ref="F46" si="98">SUM(E46)*100/(O46)</f>
        <v>0</v>
      </c>
      <c r="G46" s="352">
        <v>0</v>
      </c>
      <c r="H46" s="339">
        <f t="shared" ref="H46" si="99">SUM(G46)*100/(O46)</f>
        <v>0</v>
      </c>
      <c r="I46" s="352">
        <v>0</v>
      </c>
      <c r="J46" s="339">
        <f t="shared" ref="J46" si="100">SUM(I46)*100/(O46)</f>
        <v>0</v>
      </c>
      <c r="K46" s="352">
        <v>0</v>
      </c>
      <c r="L46" s="339">
        <f t="shared" ref="L46" si="101">SUM(K46)*100/(O46)</f>
        <v>0</v>
      </c>
      <c r="M46" s="352">
        <v>0</v>
      </c>
      <c r="N46" s="339">
        <f t="shared" ref="N46" si="102">SUM(M46)*100/(O46)</f>
        <v>0</v>
      </c>
      <c r="O46" s="463">
        <f>SUM(C46,E46,G46,I46,K46,M46)</f>
        <v>73</v>
      </c>
    </row>
    <row r="47" spans="1:15" ht="15.6" customHeight="1" x14ac:dyDescent="0.25">
      <c r="A47" s="409" t="s">
        <v>123</v>
      </c>
      <c r="B47" s="348" t="s">
        <v>40</v>
      </c>
      <c r="C47" s="352">
        <v>83</v>
      </c>
      <c r="D47" s="339">
        <f t="shared" si="10"/>
        <v>31.800766283524904</v>
      </c>
      <c r="E47" s="352">
        <v>29</v>
      </c>
      <c r="F47" s="339">
        <f t="shared" si="11"/>
        <v>11.111111111111111</v>
      </c>
      <c r="G47" s="352">
        <v>2</v>
      </c>
      <c r="H47" s="339">
        <f t="shared" si="19"/>
        <v>0.76628352490421459</v>
      </c>
      <c r="I47" s="352">
        <v>31</v>
      </c>
      <c r="J47" s="339">
        <f t="shared" si="1"/>
        <v>11.877394636015326</v>
      </c>
      <c r="K47" s="352">
        <v>3</v>
      </c>
      <c r="L47" s="339">
        <f t="shared" si="2"/>
        <v>1.1494252873563218</v>
      </c>
      <c r="M47" s="352">
        <v>113</v>
      </c>
      <c r="N47" s="339">
        <f t="shared" si="3"/>
        <v>43.29501915708812</v>
      </c>
      <c r="O47" s="463">
        <f t="shared" si="57"/>
        <v>261</v>
      </c>
    </row>
    <row r="48" spans="1:15" x14ac:dyDescent="0.25">
      <c r="A48" s="409" t="s">
        <v>25</v>
      </c>
      <c r="B48" s="348" t="s">
        <v>41</v>
      </c>
      <c r="C48" s="352">
        <v>46</v>
      </c>
      <c r="D48" s="339">
        <f t="shared" si="10"/>
        <v>82.142857142857139</v>
      </c>
      <c r="E48" s="352">
        <v>1</v>
      </c>
      <c r="F48" s="339">
        <f t="shared" si="11"/>
        <v>1.7857142857142858</v>
      </c>
      <c r="G48" s="352">
        <v>2</v>
      </c>
      <c r="H48" s="339">
        <f t="shared" si="19"/>
        <v>3.5714285714285716</v>
      </c>
      <c r="I48" s="352">
        <v>2</v>
      </c>
      <c r="J48" s="339">
        <f t="shared" si="1"/>
        <v>3.5714285714285716</v>
      </c>
      <c r="K48" s="352">
        <v>1</v>
      </c>
      <c r="L48" s="339">
        <f t="shared" si="2"/>
        <v>1.7857142857142858</v>
      </c>
      <c r="M48" s="352">
        <v>4</v>
      </c>
      <c r="N48" s="339">
        <f t="shared" si="3"/>
        <v>7.1428571428571432</v>
      </c>
      <c r="O48" s="463">
        <f t="shared" si="57"/>
        <v>56</v>
      </c>
    </row>
    <row r="49" spans="1:15" s="347" customFormat="1" ht="15" customHeight="1" x14ac:dyDescent="0.25">
      <c r="A49" s="409" t="s">
        <v>188</v>
      </c>
      <c r="B49" s="348" t="s">
        <v>40</v>
      </c>
      <c r="C49" s="352">
        <v>24</v>
      </c>
      <c r="D49" s="339">
        <f t="shared" si="10"/>
        <v>51.063829787234042</v>
      </c>
      <c r="E49" s="352">
        <v>7</v>
      </c>
      <c r="F49" s="339">
        <f t="shared" si="11"/>
        <v>14.893617021276595</v>
      </c>
      <c r="G49" s="352">
        <v>0</v>
      </c>
      <c r="H49" s="339">
        <f t="shared" si="19"/>
        <v>0</v>
      </c>
      <c r="I49" s="352">
        <v>6</v>
      </c>
      <c r="J49" s="339">
        <f t="shared" si="1"/>
        <v>12.76595744680851</v>
      </c>
      <c r="K49" s="352">
        <v>1</v>
      </c>
      <c r="L49" s="339">
        <f t="shared" si="2"/>
        <v>2.1276595744680851</v>
      </c>
      <c r="M49" s="352">
        <v>9</v>
      </c>
      <c r="N49" s="339">
        <f t="shared" si="3"/>
        <v>19.148936170212767</v>
      </c>
      <c r="O49" s="463">
        <f t="shared" si="57"/>
        <v>47</v>
      </c>
    </row>
    <row r="50" spans="1:15" s="347" customFormat="1" ht="27" customHeight="1" x14ac:dyDescent="0.25">
      <c r="A50" s="409" t="s">
        <v>392</v>
      </c>
      <c r="B50" s="348" t="s">
        <v>40</v>
      </c>
      <c r="C50" s="352">
        <v>4</v>
      </c>
      <c r="D50" s="339">
        <f t="shared" ref="D50" si="103">SUM(C50)*100/(O50)</f>
        <v>100</v>
      </c>
      <c r="E50" s="352">
        <v>0</v>
      </c>
      <c r="F50" s="339">
        <f t="shared" ref="F50" si="104">SUM(E50)*100/(O50)</f>
        <v>0</v>
      </c>
      <c r="G50" s="352">
        <v>0</v>
      </c>
      <c r="H50" s="339">
        <f t="shared" ref="H50" si="105">SUM(G50)*100/(O50)</f>
        <v>0</v>
      </c>
      <c r="I50" s="352">
        <v>0</v>
      </c>
      <c r="J50" s="339">
        <f t="shared" ref="J50" si="106">SUM(I50)*100/(O50)</f>
        <v>0</v>
      </c>
      <c r="K50" s="352">
        <v>0</v>
      </c>
      <c r="L50" s="339">
        <f t="shared" ref="L50" si="107">SUM(K50)*100/(O50)</f>
        <v>0</v>
      </c>
      <c r="M50" s="352">
        <v>0</v>
      </c>
      <c r="N50" s="339">
        <f t="shared" ref="N50" si="108">SUM(M50)*100/(O50)</f>
        <v>0</v>
      </c>
      <c r="O50" s="463">
        <f t="shared" ref="O50" si="109">SUM(C50,E50,G50,I50,K50,M50)</f>
        <v>4</v>
      </c>
    </row>
    <row r="51" spans="1:15" ht="15" customHeight="1" x14ac:dyDescent="0.25">
      <c r="A51" s="365" t="s">
        <v>121</v>
      </c>
      <c r="B51" s="348" t="s">
        <v>40</v>
      </c>
      <c r="C51" s="352">
        <v>35</v>
      </c>
      <c r="D51" s="339">
        <f t="shared" si="10"/>
        <v>38.888888888888886</v>
      </c>
      <c r="E51" s="352">
        <v>10</v>
      </c>
      <c r="F51" s="339">
        <f t="shared" si="11"/>
        <v>11.111111111111111</v>
      </c>
      <c r="G51" s="352">
        <v>0</v>
      </c>
      <c r="H51" s="339">
        <f t="shared" si="19"/>
        <v>0</v>
      </c>
      <c r="I51" s="352">
        <v>14</v>
      </c>
      <c r="J51" s="339">
        <f t="shared" si="1"/>
        <v>15.555555555555555</v>
      </c>
      <c r="K51" s="352">
        <v>1</v>
      </c>
      <c r="L51" s="339">
        <f t="shared" si="2"/>
        <v>1.1111111111111112</v>
      </c>
      <c r="M51" s="352">
        <v>30</v>
      </c>
      <c r="N51" s="339">
        <f t="shared" si="3"/>
        <v>33.333333333333336</v>
      </c>
      <c r="O51" s="463">
        <f t="shared" si="57"/>
        <v>90</v>
      </c>
    </row>
    <row r="52" spans="1:15" ht="15" customHeight="1" x14ac:dyDescent="0.25">
      <c r="A52" s="348" t="s">
        <v>129</v>
      </c>
      <c r="B52" s="348" t="s">
        <v>40</v>
      </c>
      <c r="C52" s="352">
        <v>57</v>
      </c>
      <c r="D52" s="339">
        <f t="shared" si="10"/>
        <v>50.892857142857146</v>
      </c>
      <c r="E52" s="352">
        <v>10</v>
      </c>
      <c r="F52" s="339">
        <f t="shared" si="11"/>
        <v>8.9285714285714288</v>
      </c>
      <c r="G52" s="352">
        <v>2</v>
      </c>
      <c r="H52" s="339">
        <f t="shared" si="19"/>
        <v>1.7857142857142858</v>
      </c>
      <c r="I52" s="352">
        <v>12</v>
      </c>
      <c r="J52" s="339">
        <f t="shared" si="1"/>
        <v>10.714285714285714</v>
      </c>
      <c r="K52" s="352">
        <v>0</v>
      </c>
      <c r="L52" s="339">
        <f t="shared" si="2"/>
        <v>0</v>
      </c>
      <c r="M52" s="352">
        <v>31</v>
      </c>
      <c r="N52" s="339">
        <f t="shared" si="3"/>
        <v>27.678571428571427</v>
      </c>
      <c r="O52" s="463">
        <f t="shared" si="57"/>
        <v>112</v>
      </c>
    </row>
    <row r="53" spans="1:15" ht="15" customHeight="1" x14ac:dyDescent="0.25">
      <c r="A53" s="577" t="s">
        <v>390</v>
      </c>
      <c r="B53" s="472" t="s">
        <v>41</v>
      </c>
      <c r="C53" s="473">
        <v>7</v>
      </c>
      <c r="D53" s="339">
        <f t="shared" ref="D53:D54" si="110">SUM(C53)*100/(O53)</f>
        <v>100</v>
      </c>
      <c r="E53" s="473">
        <v>0</v>
      </c>
      <c r="F53" s="339">
        <f t="shared" ref="F53:F54" si="111">SUM(E53)*100/(O53)</f>
        <v>0</v>
      </c>
      <c r="G53" s="473">
        <v>0</v>
      </c>
      <c r="H53" s="339">
        <f t="shared" ref="H53:H54" si="112">SUM(G53)*100/(O53)</f>
        <v>0</v>
      </c>
      <c r="I53" s="473">
        <v>0</v>
      </c>
      <c r="J53" s="339">
        <f t="shared" ref="J53:J54" si="113">SUM(I53)*100/(O53)</f>
        <v>0</v>
      </c>
      <c r="K53" s="473">
        <v>0</v>
      </c>
      <c r="L53" s="339">
        <f t="shared" ref="L53:L54" si="114">SUM(K53)*100/(O53)</f>
        <v>0</v>
      </c>
      <c r="M53" s="473">
        <v>0</v>
      </c>
      <c r="N53" s="339">
        <f t="shared" ref="N53:N54" si="115">SUM(M53)*100/(O53)</f>
        <v>0</v>
      </c>
      <c r="O53" s="463">
        <f t="shared" ref="O53:O54" si="116">SUM(C53,E53,G53,I53,K53,M53)</f>
        <v>7</v>
      </c>
    </row>
    <row r="54" spans="1:15" x14ac:dyDescent="0.25">
      <c r="A54" s="577" t="s">
        <v>391</v>
      </c>
      <c r="B54" s="472" t="s">
        <v>41</v>
      </c>
      <c r="C54" s="473">
        <v>6</v>
      </c>
      <c r="D54" s="339">
        <f t="shared" si="110"/>
        <v>100</v>
      </c>
      <c r="E54" s="473">
        <v>0</v>
      </c>
      <c r="F54" s="339">
        <f t="shared" si="111"/>
        <v>0</v>
      </c>
      <c r="G54" s="473">
        <v>0</v>
      </c>
      <c r="H54" s="339">
        <f t="shared" si="112"/>
        <v>0</v>
      </c>
      <c r="I54" s="473">
        <v>0</v>
      </c>
      <c r="J54" s="339">
        <f t="shared" si="113"/>
        <v>0</v>
      </c>
      <c r="K54" s="473">
        <v>0</v>
      </c>
      <c r="L54" s="339">
        <f t="shared" si="114"/>
        <v>0</v>
      </c>
      <c r="M54" s="473">
        <v>0</v>
      </c>
      <c r="N54" s="339">
        <f t="shared" si="115"/>
        <v>0</v>
      </c>
      <c r="O54" s="463">
        <f t="shared" si="116"/>
        <v>6</v>
      </c>
    </row>
    <row r="55" spans="1:15" ht="15" customHeight="1" x14ac:dyDescent="0.25">
      <c r="A55" s="480" t="s">
        <v>31</v>
      </c>
      <c r="B55" s="472" t="s">
        <v>40</v>
      </c>
      <c r="C55" s="473">
        <v>96</v>
      </c>
      <c r="D55" s="339">
        <f t="shared" si="10"/>
        <v>42.666666666666664</v>
      </c>
      <c r="E55" s="473">
        <v>29</v>
      </c>
      <c r="F55" s="339">
        <f t="shared" si="11"/>
        <v>12.888888888888889</v>
      </c>
      <c r="G55" s="473">
        <v>1</v>
      </c>
      <c r="H55" s="339">
        <f t="shared" si="19"/>
        <v>0.44444444444444442</v>
      </c>
      <c r="I55" s="473">
        <v>27</v>
      </c>
      <c r="J55" s="339">
        <f t="shared" si="1"/>
        <v>12</v>
      </c>
      <c r="K55" s="473">
        <v>1</v>
      </c>
      <c r="L55" s="339">
        <f t="shared" si="2"/>
        <v>0.44444444444444442</v>
      </c>
      <c r="M55" s="473">
        <v>71</v>
      </c>
      <c r="N55" s="339">
        <f t="shared" si="3"/>
        <v>31.555555555555557</v>
      </c>
      <c r="O55" s="463">
        <f t="shared" si="57"/>
        <v>225</v>
      </c>
    </row>
    <row r="56" spans="1:15" ht="15" customHeight="1" x14ac:dyDescent="0.25">
      <c r="A56" s="480" t="s">
        <v>177</v>
      </c>
      <c r="B56" s="472" t="s">
        <v>41</v>
      </c>
      <c r="C56" s="473">
        <v>31</v>
      </c>
      <c r="D56" s="339">
        <f t="shared" si="10"/>
        <v>60.784313725490193</v>
      </c>
      <c r="E56" s="473">
        <v>3</v>
      </c>
      <c r="F56" s="339">
        <f t="shared" si="11"/>
        <v>5.882352941176471</v>
      </c>
      <c r="G56" s="473">
        <v>2</v>
      </c>
      <c r="H56" s="339">
        <f t="shared" si="19"/>
        <v>3.9215686274509802</v>
      </c>
      <c r="I56" s="473">
        <v>2</v>
      </c>
      <c r="J56" s="339">
        <f t="shared" si="1"/>
        <v>3.9215686274509802</v>
      </c>
      <c r="K56" s="473">
        <v>1</v>
      </c>
      <c r="L56" s="339">
        <f t="shared" si="2"/>
        <v>1.9607843137254901</v>
      </c>
      <c r="M56" s="473">
        <v>12</v>
      </c>
      <c r="N56" s="339">
        <f t="shared" si="3"/>
        <v>23.529411764705884</v>
      </c>
      <c r="O56" s="463">
        <f t="shared" si="57"/>
        <v>51</v>
      </c>
    </row>
    <row r="57" spans="1:15" x14ac:dyDescent="0.25">
      <c r="A57" s="480" t="s">
        <v>178</v>
      </c>
      <c r="B57" s="472" t="s">
        <v>41</v>
      </c>
      <c r="C57" s="473">
        <v>19</v>
      </c>
      <c r="D57" s="339">
        <f t="shared" si="10"/>
        <v>47.5</v>
      </c>
      <c r="E57" s="473">
        <v>4</v>
      </c>
      <c r="F57" s="339">
        <f t="shared" si="11"/>
        <v>10</v>
      </c>
      <c r="G57" s="473">
        <v>3</v>
      </c>
      <c r="H57" s="339">
        <f t="shared" si="19"/>
        <v>7.5</v>
      </c>
      <c r="I57" s="473">
        <v>4</v>
      </c>
      <c r="J57" s="339">
        <f t="shared" si="1"/>
        <v>10</v>
      </c>
      <c r="K57" s="473">
        <v>3</v>
      </c>
      <c r="L57" s="339">
        <f t="shared" si="2"/>
        <v>7.5</v>
      </c>
      <c r="M57" s="473">
        <v>7</v>
      </c>
      <c r="N57" s="339">
        <f t="shared" si="3"/>
        <v>17.5</v>
      </c>
      <c r="O57" s="463">
        <f t="shared" si="57"/>
        <v>40</v>
      </c>
    </row>
    <row r="58" spans="1:15" ht="27" customHeight="1" x14ac:dyDescent="0.25">
      <c r="A58" s="365" t="s">
        <v>147</v>
      </c>
      <c r="B58" s="355" t="s">
        <v>41</v>
      </c>
      <c r="C58" s="352">
        <v>0</v>
      </c>
      <c r="D58" s="339">
        <f t="shared" si="10"/>
        <v>0</v>
      </c>
      <c r="E58" s="352">
        <v>0</v>
      </c>
      <c r="F58" s="339">
        <f t="shared" si="11"/>
        <v>0</v>
      </c>
      <c r="G58" s="352">
        <v>0</v>
      </c>
      <c r="H58" s="339">
        <f t="shared" si="19"/>
        <v>0</v>
      </c>
      <c r="I58" s="352">
        <v>0</v>
      </c>
      <c r="J58" s="339">
        <f t="shared" si="1"/>
        <v>0</v>
      </c>
      <c r="K58" s="352">
        <v>1</v>
      </c>
      <c r="L58" s="339">
        <f t="shared" si="2"/>
        <v>25</v>
      </c>
      <c r="M58" s="352">
        <v>3</v>
      </c>
      <c r="N58" s="339">
        <f t="shared" si="3"/>
        <v>75</v>
      </c>
      <c r="O58" s="463">
        <f t="shared" si="57"/>
        <v>4</v>
      </c>
    </row>
    <row r="59" spans="1:15" ht="27" customHeight="1" x14ac:dyDescent="0.25">
      <c r="A59" s="365" t="s">
        <v>148</v>
      </c>
      <c r="B59" s="355" t="s">
        <v>41</v>
      </c>
      <c r="C59" s="352">
        <v>0</v>
      </c>
      <c r="D59" s="339">
        <f t="shared" si="10"/>
        <v>0</v>
      </c>
      <c r="E59" s="352">
        <v>0</v>
      </c>
      <c r="F59" s="339">
        <f t="shared" si="11"/>
        <v>0</v>
      </c>
      <c r="G59" s="352">
        <v>0</v>
      </c>
      <c r="H59" s="339">
        <f t="shared" si="19"/>
        <v>0</v>
      </c>
      <c r="I59" s="352">
        <v>0</v>
      </c>
      <c r="J59" s="339">
        <f t="shared" si="1"/>
        <v>0</v>
      </c>
      <c r="K59" s="352">
        <v>0</v>
      </c>
      <c r="L59" s="339">
        <f>SUM(K59)*100/(O59)</f>
        <v>0</v>
      </c>
      <c r="M59" s="352">
        <v>3</v>
      </c>
      <c r="N59" s="339">
        <f t="shared" si="3"/>
        <v>100</v>
      </c>
      <c r="O59" s="463">
        <f t="shared" si="57"/>
        <v>3</v>
      </c>
    </row>
    <row r="60" spans="1:15" ht="15" customHeight="1" x14ac:dyDescent="0.25">
      <c r="A60" s="365" t="s">
        <v>106</v>
      </c>
      <c r="B60" s="355" t="s">
        <v>40</v>
      </c>
      <c r="C60" s="352">
        <v>98</v>
      </c>
      <c r="D60" s="339">
        <f t="shared" si="10"/>
        <v>33.793103448275865</v>
      </c>
      <c r="E60" s="352">
        <v>37</v>
      </c>
      <c r="F60" s="339">
        <f t="shared" si="11"/>
        <v>12.758620689655173</v>
      </c>
      <c r="G60" s="352">
        <v>3</v>
      </c>
      <c r="H60" s="339">
        <f t="shared" si="19"/>
        <v>1.0344827586206897</v>
      </c>
      <c r="I60" s="352">
        <v>31</v>
      </c>
      <c r="J60" s="339">
        <f t="shared" si="1"/>
        <v>10.689655172413794</v>
      </c>
      <c r="K60" s="352">
        <v>3</v>
      </c>
      <c r="L60" s="339">
        <f t="shared" si="2"/>
        <v>1.0344827586206897</v>
      </c>
      <c r="M60" s="352">
        <v>118</v>
      </c>
      <c r="N60" s="339">
        <f t="shared" si="3"/>
        <v>40.689655172413794</v>
      </c>
      <c r="O60" s="463">
        <f t="shared" si="57"/>
        <v>290</v>
      </c>
    </row>
    <row r="61" spans="1:15" ht="27" customHeight="1" x14ac:dyDescent="0.25">
      <c r="A61" s="402" t="s">
        <v>183</v>
      </c>
      <c r="B61" s="355" t="s">
        <v>40</v>
      </c>
      <c r="C61" s="352">
        <v>0</v>
      </c>
      <c r="D61" s="339">
        <f t="shared" si="10"/>
        <v>0</v>
      </c>
      <c r="E61" s="352">
        <v>18</v>
      </c>
      <c r="F61" s="339">
        <f t="shared" si="11"/>
        <v>46.153846153846153</v>
      </c>
      <c r="G61" s="352">
        <v>0</v>
      </c>
      <c r="H61" s="339">
        <f t="shared" si="19"/>
        <v>0</v>
      </c>
      <c r="I61" s="352">
        <v>12</v>
      </c>
      <c r="J61" s="339">
        <f t="shared" si="1"/>
        <v>30.76923076923077</v>
      </c>
      <c r="K61" s="352">
        <v>1</v>
      </c>
      <c r="L61" s="339">
        <f t="shared" si="2"/>
        <v>2.5641025641025643</v>
      </c>
      <c r="M61" s="352">
        <v>8</v>
      </c>
      <c r="N61" s="339">
        <f t="shared" si="3"/>
        <v>20.512820512820515</v>
      </c>
      <c r="O61" s="463">
        <f t="shared" si="57"/>
        <v>39</v>
      </c>
    </row>
    <row r="62" spans="1:15" ht="27" customHeight="1" x14ac:dyDescent="0.25">
      <c r="A62" s="409" t="s">
        <v>144</v>
      </c>
      <c r="B62" s="355" t="s">
        <v>40</v>
      </c>
      <c r="C62" s="352">
        <v>0</v>
      </c>
      <c r="D62" s="339">
        <f t="shared" si="10"/>
        <v>0</v>
      </c>
      <c r="E62" s="352">
        <v>0</v>
      </c>
      <c r="F62" s="339">
        <f t="shared" si="11"/>
        <v>0</v>
      </c>
      <c r="G62" s="352">
        <v>0</v>
      </c>
      <c r="H62" s="339">
        <f t="shared" si="19"/>
        <v>0</v>
      </c>
      <c r="I62" s="352">
        <v>0</v>
      </c>
      <c r="J62" s="339">
        <f t="shared" si="1"/>
        <v>0</v>
      </c>
      <c r="K62" s="352">
        <v>0</v>
      </c>
      <c r="L62" s="339">
        <f t="shared" si="2"/>
        <v>0</v>
      </c>
      <c r="M62" s="352">
        <v>4</v>
      </c>
      <c r="N62" s="339">
        <f t="shared" si="3"/>
        <v>100</v>
      </c>
      <c r="O62" s="463">
        <f t="shared" si="57"/>
        <v>4</v>
      </c>
    </row>
    <row r="63" spans="1:15" ht="15.6" thickBot="1" x14ac:dyDescent="0.3">
      <c r="A63" s="481" t="s">
        <v>7</v>
      </c>
      <c r="B63" s="482"/>
      <c r="C63" s="483">
        <f>SUM(C33:C62)</f>
        <v>1151</v>
      </c>
      <c r="D63" s="484">
        <f t="shared" si="10"/>
        <v>52.48518011855905</v>
      </c>
      <c r="E63" s="483">
        <f>SUM(E33:E62)</f>
        <v>216</v>
      </c>
      <c r="F63" s="484">
        <f t="shared" si="11"/>
        <v>9.8495212038303688</v>
      </c>
      <c r="G63" s="483">
        <f>SUM(G33:G62)</f>
        <v>17</v>
      </c>
      <c r="H63" s="484">
        <f t="shared" si="19"/>
        <v>0.77519379844961245</v>
      </c>
      <c r="I63" s="483">
        <f>SUM(I33:I62)</f>
        <v>198</v>
      </c>
      <c r="J63" s="484">
        <f t="shared" si="1"/>
        <v>9.0287277701778379</v>
      </c>
      <c r="K63" s="483">
        <f>SUM(K33:K62)</f>
        <v>18</v>
      </c>
      <c r="L63" s="484">
        <f t="shared" si="2"/>
        <v>0.82079343365253077</v>
      </c>
      <c r="M63" s="483">
        <f>SUM(M33:M62)</f>
        <v>593</v>
      </c>
      <c r="N63" s="484">
        <f t="shared" si="3"/>
        <v>27.040583675330598</v>
      </c>
      <c r="O63" s="485">
        <f>SUM(O33:O62)</f>
        <v>2193</v>
      </c>
    </row>
    <row r="64" spans="1:15" ht="16.5" customHeight="1" x14ac:dyDescent="0.35">
      <c r="A64" s="373"/>
      <c r="B64" s="374" t="s">
        <v>100</v>
      </c>
      <c r="D64" s="373"/>
    </row>
    <row r="65" spans="1:15" x14ac:dyDescent="0.25">
      <c r="A65" s="373"/>
      <c r="B65" s="373"/>
      <c r="D65" s="373"/>
    </row>
    <row r="66" spans="1:15" s="306" customFormat="1" x14ac:dyDescent="0.25">
      <c r="A66" s="301" t="s">
        <v>485</v>
      </c>
      <c r="B66" s="301"/>
      <c r="C66" s="304"/>
      <c r="D66" s="304"/>
      <c r="E66" s="304"/>
      <c r="F66" s="304"/>
      <c r="G66" s="304"/>
      <c r="H66" s="304"/>
      <c r="I66" s="304"/>
      <c r="J66" s="304"/>
      <c r="K66" s="304"/>
      <c r="L66" s="304"/>
      <c r="M66" s="304"/>
      <c r="N66" s="304"/>
      <c r="O66" s="305"/>
    </row>
    <row r="67" spans="1:15" s="306" customFormat="1" x14ac:dyDescent="0.25">
      <c r="A67" s="301" t="s">
        <v>489</v>
      </c>
      <c r="B67" s="301"/>
      <c r="C67" s="304"/>
      <c r="D67" s="304"/>
      <c r="E67" s="304"/>
      <c r="F67" s="304"/>
      <c r="G67" s="304"/>
      <c r="H67" s="304"/>
      <c r="I67" s="304"/>
      <c r="J67" s="304"/>
      <c r="K67" s="304"/>
      <c r="L67" s="304"/>
      <c r="M67" s="304"/>
      <c r="N67" s="304"/>
      <c r="O67" s="305"/>
    </row>
    <row r="68" spans="1:15" s="527" customFormat="1" ht="15" customHeight="1" x14ac:dyDescent="0.25">
      <c r="A68" s="301"/>
      <c r="B68" s="301"/>
      <c r="C68" s="299"/>
      <c r="D68" s="299"/>
      <c r="E68" s="299"/>
      <c r="F68" s="299"/>
      <c r="G68" s="299"/>
      <c r="H68" s="299"/>
      <c r="I68" s="299"/>
      <c r="J68" s="299"/>
      <c r="K68" s="299"/>
      <c r="L68" s="299"/>
      <c r="M68" s="299"/>
      <c r="N68" s="299"/>
      <c r="O68" s="300"/>
    </row>
    <row r="69" spans="1:15" s="527" customFormat="1" ht="18" customHeight="1" thickBot="1" x14ac:dyDescent="0.3">
      <c r="A69" s="307"/>
      <c r="B69" s="307"/>
      <c r="C69" s="299"/>
      <c r="D69" s="299"/>
      <c r="E69" s="299"/>
      <c r="F69" s="299"/>
      <c r="G69" s="299"/>
      <c r="H69" s="299"/>
      <c r="I69" s="299"/>
      <c r="J69" s="299"/>
      <c r="K69" s="299"/>
      <c r="L69" s="299"/>
      <c r="M69" s="299"/>
      <c r="N69" s="299"/>
      <c r="O69" s="300"/>
    </row>
    <row r="70" spans="1:15" x14ac:dyDescent="0.25">
      <c r="A70" s="308"/>
      <c r="B70" s="1746"/>
      <c r="C70" s="1749"/>
      <c r="D70" s="1743"/>
      <c r="E70" s="1742"/>
      <c r="F70" s="1743"/>
      <c r="G70" s="1742"/>
      <c r="H70" s="1743"/>
      <c r="I70" s="1742"/>
      <c r="J70" s="1743"/>
      <c r="K70" s="1742"/>
      <c r="L70" s="1743"/>
      <c r="M70" s="1742"/>
      <c r="N70" s="1743"/>
      <c r="O70" s="319"/>
    </row>
    <row r="71" spans="1:15" ht="26.4" x14ac:dyDescent="0.25">
      <c r="A71" s="317" t="s">
        <v>2</v>
      </c>
      <c r="B71" s="1747"/>
      <c r="C71" s="486" t="s">
        <v>9</v>
      </c>
      <c r="D71" s="487"/>
      <c r="E71" s="486" t="s">
        <v>10</v>
      </c>
      <c r="F71" s="487"/>
      <c r="G71" s="488" t="s">
        <v>11</v>
      </c>
      <c r="H71" s="489"/>
      <c r="I71" s="490" t="s">
        <v>12</v>
      </c>
      <c r="J71" s="491"/>
      <c r="K71" s="490" t="s">
        <v>13</v>
      </c>
      <c r="L71" s="491"/>
      <c r="M71" s="723" t="s">
        <v>404</v>
      </c>
      <c r="N71" s="724"/>
      <c r="O71" s="492" t="s">
        <v>14</v>
      </c>
    </row>
    <row r="72" spans="1:15" ht="15.6" thickBot="1" x14ac:dyDescent="0.3">
      <c r="A72" s="325"/>
      <c r="B72" s="1748"/>
      <c r="C72" s="387" t="s">
        <v>15</v>
      </c>
      <c r="D72" s="327" t="s">
        <v>16</v>
      </c>
      <c r="E72" s="387" t="s">
        <v>15</v>
      </c>
      <c r="F72" s="327" t="s">
        <v>16</v>
      </c>
      <c r="G72" s="387" t="s">
        <v>15</v>
      </c>
      <c r="H72" s="328" t="s">
        <v>16</v>
      </c>
      <c r="I72" s="493" t="s">
        <v>15</v>
      </c>
      <c r="J72" s="330" t="s">
        <v>16</v>
      </c>
      <c r="K72" s="390" t="s">
        <v>15</v>
      </c>
      <c r="L72" s="330" t="s">
        <v>16</v>
      </c>
      <c r="M72" s="390" t="s">
        <v>15</v>
      </c>
      <c r="N72" s="330" t="s">
        <v>16</v>
      </c>
      <c r="O72" s="494" t="s">
        <v>17</v>
      </c>
    </row>
    <row r="73" spans="1:15" x14ac:dyDescent="0.25">
      <c r="A73" s="348" t="s">
        <v>393</v>
      </c>
      <c r="B73" s="396" t="s">
        <v>40</v>
      </c>
      <c r="C73" s="337">
        <v>28</v>
      </c>
      <c r="D73" s="462">
        <f t="shared" ref="D73" si="117">SUM(C73)*100/(O73)</f>
        <v>100</v>
      </c>
      <c r="E73" s="337">
        <v>0</v>
      </c>
      <c r="F73" s="338">
        <f t="shared" ref="F73" si="118">SUM(E73)*100/(O73)</f>
        <v>0</v>
      </c>
      <c r="G73" s="337">
        <v>0</v>
      </c>
      <c r="H73" s="338">
        <f t="shared" ref="H73:H74" si="119">SUM(G73)*100/(O73)</f>
        <v>0</v>
      </c>
      <c r="I73" s="337">
        <v>0</v>
      </c>
      <c r="J73" s="338">
        <f t="shared" ref="J73:J74" si="120">SUM(I73)*100/(O73)</f>
        <v>0</v>
      </c>
      <c r="K73" s="495">
        <v>0</v>
      </c>
      <c r="L73" s="338">
        <f t="shared" ref="L73:L74" si="121">SUM(K73)*100/(O73)</f>
        <v>0</v>
      </c>
      <c r="M73" s="495">
        <v>0</v>
      </c>
      <c r="N73" s="496">
        <f t="shared" ref="N73:N74" si="122">SUM(M73)*100/(O73)</f>
        <v>0</v>
      </c>
      <c r="O73" s="346">
        <f t="shared" ref="O73:O74" si="123">SUM(C73,E73,G73,I73,K73,M73)</f>
        <v>28</v>
      </c>
    </row>
    <row r="74" spans="1:15" x14ac:dyDescent="0.25">
      <c r="A74" s="348" t="s">
        <v>394</v>
      </c>
      <c r="B74" s="396" t="s">
        <v>40</v>
      </c>
      <c r="C74" s="337">
        <v>26</v>
      </c>
      <c r="D74" s="462">
        <f t="shared" ref="D74" si="124">SUM(C74)*100/(O74)</f>
        <v>100</v>
      </c>
      <c r="E74" s="337">
        <v>0</v>
      </c>
      <c r="F74" s="338">
        <f t="shared" ref="F74" si="125">SUM(E74)*100/(O74)</f>
        <v>0</v>
      </c>
      <c r="G74" s="337">
        <v>0</v>
      </c>
      <c r="H74" s="338">
        <f t="shared" si="119"/>
        <v>0</v>
      </c>
      <c r="I74" s="337">
        <v>0</v>
      </c>
      <c r="J74" s="338">
        <f t="shared" si="120"/>
        <v>0</v>
      </c>
      <c r="K74" s="495">
        <v>0</v>
      </c>
      <c r="L74" s="338">
        <f t="shared" si="121"/>
        <v>0</v>
      </c>
      <c r="M74" s="495">
        <v>0</v>
      </c>
      <c r="N74" s="496">
        <f t="shared" si="122"/>
        <v>0</v>
      </c>
      <c r="O74" s="346">
        <f t="shared" si="123"/>
        <v>26</v>
      </c>
    </row>
    <row r="75" spans="1:15" x14ac:dyDescent="0.25">
      <c r="A75" s="348" t="s">
        <v>6</v>
      </c>
      <c r="B75" s="396" t="s">
        <v>40</v>
      </c>
      <c r="C75" s="337">
        <v>38</v>
      </c>
      <c r="D75" s="462">
        <f t="shared" ref="D75" si="126">SUM(C75)*100/(O75)</f>
        <v>46.913580246913583</v>
      </c>
      <c r="E75" s="337">
        <v>11</v>
      </c>
      <c r="F75" s="338">
        <f t="shared" ref="F75" si="127">SUM(E75)*100/(O75)</f>
        <v>13.580246913580247</v>
      </c>
      <c r="G75" s="337">
        <v>0</v>
      </c>
      <c r="H75" s="338">
        <f t="shared" ref="H75" si="128">SUM(G75)*100/(O75)</f>
        <v>0</v>
      </c>
      <c r="I75" s="337">
        <v>5</v>
      </c>
      <c r="J75" s="338">
        <f t="shared" ref="J75" si="129">SUM(I75)*100/(O75)</f>
        <v>6.1728395061728394</v>
      </c>
      <c r="K75" s="495">
        <v>0</v>
      </c>
      <c r="L75" s="338">
        <f t="shared" ref="L75" si="130">SUM(K75)*100/(O75)</f>
        <v>0</v>
      </c>
      <c r="M75" s="495">
        <v>27</v>
      </c>
      <c r="N75" s="496">
        <f t="shared" ref="N75" si="131">SUM(M75)*100/(O75)</f>
        <v>33.333333333333336</v>
      </c>
      <c r="O75" s="346">
        <f t="shared" ref="O75" si="132">SUM(C75,E75,G75,I75,K75,M75)</f>
        <v>81</v>
      </c>
    </row>
    <row r="76" spans="1:15" x14ac:dyDescent="0.25">
      <c r="A76" s="348" t="s">
        <v>527</v>
      </c>
      <c r="B76" s="396" t="s">
        <v>40</v>
      </c>
      <c r="C76" s="337">
        <v>17</v>
      </c>
      <c r="D76" s="462">
        <f t="shared" ref="D76" si="133">SUM(C76)*100/(O76)</f>
        <v>100</v>
      </c>
      <c r="E76" s="337">
        <v>0</v>
      </c>
      <c r="F76" s="338">
        <f t="shared" ref="F76" si="134">SUM(E76)*100/(O76)</f>
        <v>0</v>
      </c>
      <c r="G76" s="337">
        <v>0</v>
      </c>
      <c r="H76" s="338">
        <f t="shared" ref="H76" si="135">SUM(G76)*100/(O76)</f>
        <v>0</v>
      </c>
      <c r="I76" s="337">
        <v>0</v>
      </c>
      <c r="J76" s="338">
        <f t="shared" ref="J76" si="136">SUM(I76)*100/(O76)</f>
        <v>0</v>
      </c>
      <c r="K76" s="495">
        <v>0</v>
      </c>
      <c r="L76" s="338">
        <f t="shared" ref="L76" si="137">SUM(K76)*100/(O76)</f>
        <v>0</v>
      </c>
      <c r="M76" s="495">
        <v>0</v>
      </c>
      <c r="N76" s="496">
        <f t="shared" ref="N76" si="138">SUM(M76)*100/(O76)</f>
        <v>0</v>
      </c>
      <c r="O76" s="346">
        <f t="shared" ref="O76" si="139">SUM(C76,E76,G76,I76,K76,M76)</f>
        <v>17</v>
      </c>
    </row>
    <row r="77" spans="1:15" x14ac:dyDescent="0.25">
      <c r="A77" s="551" t="s">
        <v>184</v>
      </c>
      <c r="B77" s="396" t="s">
        <v>41</v>
      </c>
      <c r="C77" s="337">
        <v>28</v>
      </c>
      <c r="D77" s="462">
        <f t="shared" ref="D77:D79" si="140">SUM(C77)*100/(O77)</f>
        <v>71.794871794871796</v>
      </c>
      <c r="E77" s="337">
        <v>3</v>
      </c>
      <c r="F77" s="338">
        <f t="shared" ref="F77" si="141">SUM(E77)*100/(O77)</f>
        <v>7.6923076923076925</v>
      </c>
      <c r="G77" s="337">
        <v>3</v>
      </c>
      <c r="H77" s="338">
        <f t="shared" ref="H77:H147" si="142">SUM(G77)*100/(O77)</f>
        <v>7.6923076923076925</v>
      </c>
      <c r="I77" s="337">
        <v>5</v>
      </c>
      <c r="J77" s="338">
        <f t="shared" ref="J77:J147" si="143">SUM(I77)*100/(O77)</f>
        <v>12.820512820512821</v>
      </c>
      <c r="K77" s="495">
        <v>0</v>
      </c>
      <c r="L77" s="338">
        <f t="shared" ref="L77:L147" si="144">SUM(K77)*100/(O77)</f>
        <v>0</v>
      </c>
      <c r="M77" s="495">
        <v>0</v>
      </c>
      <c r="N77" s="496">
        <f t="shared" ref="N77:N147" si="145">SUM(M77)*100/(O77)</f>
        <v>0</v>
      </c>
      <c r="O77" s="346">
        <f t="shared" ref="O77:O102" si="146">SUM(C77,E77,G77,I77,K77,M77)</f>
        <v>39</v>
      </c>
    </row>
    <row r="78" spans="1:15" x14ac:dyDescent="0.25">
      <c r="A78" s="551" t="s">
        <v>169</v>
      </c>
      <c r="B78" s="471" t="s">
        <v>41</v>
      </c>
      <c r="C78" s="473">
        <v>15</v>
      </c>
      <c r="D78" s="462">
        <f t="shared" si="140"/>
        <v>68.181818181818187</v>
      </c>
      <c r="E78" s="473">
        <v>2</v>
      </c>
      <c r="F78" s="345">
        <f>SUM(E78)*100/(O78)</f>
        <v>9.0909090909090917</v>
      </c>
      <c r="G78" s="473">
        <v>0</v>
      </c>
      <c r="H78" s="345">
        <f>SUM(G78)*100/(O78)</f>
        <v>0</v>
      </c>
      <c r="I78" s="473">
        <v>0</v>
      </c>
      <c r="J78" s="345">
        <f>SUM(I78)*100/(O78)</f>
        <v>0</v>
      </c>
      <c r="K78" s="555">
        <v>2</v>
      </c>
      <c r="L78" s="345">
        <f>SUM(K78)*100/(O78)</f>
        <v>9.0909090909090917</v>
      </c>
      <c r="M78" s="555">
        <v>3</v>
      </c>
      <c r="N78" s="556">
        <f>SUM(M78)*100/(O78)</f>
        <v>13.636363636363637</v>
      </c>
      <c r="O78" s="463">
        <f>SUM(C78,E78,G78,I78,K78,M78)</f>
        <v>22</v>
      </c>
    </row>
    <row r="79" spans="1:15" x14ac:dyDescent="0.25">
      <c r="A79" s="551" t="s">
        <v>252</v>
      </c>
      <c r="B79" s="1076" t="s">
        <v>40</v>
      </c>
      <c r="C79" s="473">
        <v>17</v>
      </c>
      <c r="D79" s="462">
        <f t="shared" si="140"/>
        <v>100</v>
      </c>
      <c r="E79" s="473">
        <v>0</v>
      </c>
      <c r="F79" s="345">
        <f>SUM(E79)*100/(O79)</f>
        <v>0</v>
      </c>
      <c r="G79" s="473">
        <v>0</v>
      </c>
      <c r="H79" s="345">
        <f>SUM(G79)*100/(O79)</f>
        <v>0</v>
      </c>
      <c r="I79" s="473">
        <v>0</v>
      </c>
      <c r="J79" s="345">
        <f>SUM(I79)*100/(O79)</f>
        <v>0</v>
      </c>
      <c r="K79" s="555">
        <v>0</v>
      </c>
      <c r="L79" s="345">
        <f>SUM(K79)*100/(O79)</f>
        <v>0</v>
      </c>
      <c r="M79" s="555">
        <v>0</v>
      </c>
      <c r="N79" s="556">
        <f>SUM(M79)*100/(O79)</f>
        <v>0</v>
      </c>
      <c r="O79" s="463">
        <f>SUM(C79,E79,G79,I79,K79,M79)</f>
        <v>17</v>
      </c>
    </row>
    <row r="80" spans="1:15" x14ac:dyDescent="0.25">
      <c r="A80" s="551" t="s">
        <v>200</v>
      </c>
      <c r="B80" s="471" t="s">
        <v>41</v>
      </c>
      <c r="C80" s="473">
        <v>75</v>
      </c>
      <c r="D80" s="462">
        <f t="shared" ref="D80" si="147">SUM(C80)*100/(O80)</f>
        <v>89.285714285714292</v>
      </c>
      <c r="E80" s="473">
        <v>4</v>
      </c>
      <c r="F80" s="345">
        <f>SUM(E80)*100/(O80)</f>
        <v>4.7619047619047619</v>
      </c>
      <c r="G80" s="473">
        <v>0</v>
      </c>
      <c r="H80" s="345">
        <f>SUM(G80)*100/(O80)</f>
        <v>0</v>
      </c>
      <c r="I80" s="473">
        <v>5</v>
      </c>
      <c r="J80" s="345">
        <f>SUM(I80)*100/(O80)</f>
        <v>5.9523809523809526</v>
      </c>
      <c r="K80" s="555">
        <v>0</v>
      </c>
      <c r="L80" s="345">
        <f>SUM(K80)*100/(O80)</f>
        <v>0</v>
      </c>
      <c r="M80" s="555">
        <v>0</v>
      </c>
      <c r="N80" s="556">
        <f>SUM(M80)*100/(O80)</f>
        <v>0</v>
      </c>
      <c r="O80" s="463">
        <f>SUM(C80,E80,G80,I80,K80,M80)</f>
        <v>84</v>
      </c>
    </row>
    <row r="81" spans="1:15" x14ac:dyDescent="0.25">
      <c r="A81" s="348" t="s">
        <v>154</v>
      </c>
      <c r="B81" s="409" t="s">
        <v>40</v>
      </c>
      <c r="C81" s="352">
        <v>99</v>
      </c>
      <c r="D81" s="497">
        <f t="shared" ref="D81:D83" si="148">SUM(C81)*100/(O81)</f>
        <v>37.358490566037737</v>
      </c>
      <c r="E81" s="352">
        <v>45</v>
      </c>
      <c r="F81" s="339">
        <f t="shared" ref="F81:F83" si="149">SUM(E81)*100/(O81)</f>
        <v>16.981132075471699</v>
      </c>
      <c r="G81" s="352">
        <v>1</v>
      </c>
      <c r="H81" s="339">
        <f t="shared" ref="H81:H83" si="150">SUM(G81)*100/(O81)</f>
        <v>0.37735849056603776</v>
      </c>
      <c r="I81" s="352">
        <v>34</v>
      </c>
      <c r="J81" s="339">
        <f t="shared" ref="J81:J83" si="151">SUM(I81)*100/(O81)</f>
        <v>12.830188679245284</v>
      </c>
      <c r="K81" s="423">
        <v>2</v>
      </c>
      <c r="L81" s="339">
        <f t="shared" ref="L81:L83" si="152">SUM(K81)*100/(O81)</f>
        <v>0.75471698113207553</v>
      </c>
      <c r="M81" s="423">
        <v>84</v>
      </c>
      <c r="N81" s="424">
        <f t="shared" ref="N81:N83" si="153">SUM(M81)*100/(O81)</f>
        <v>31.69811320754717</v>
      </c>
      <c r="O81" s="463">
        <f t="shared" ref="O81:O83" si="154">SUM(C81,E81,G81,I81,K81,M81)</f>
        <v>265</v>
      </c>
    </row>
    <row r="82" spans="1:15" x14ac:dyDescent="0.25">
      <c r="A82" s="348" t="s">
        <v>395</v>
      </c>
      <c r="B82" s="409" t="s">
        <v>40</v>
      </c>
      <c r="C82" s="352">
        <v>38</v>
      </c>
      <c r="D82" s="497">
        <f t="shared" ref="D82" si="155">SUM(C82)*100/(O82)</f>
        <v>100</v>
      </c>
      <c r="E82" s="352">
        <v>0</v>
      </c>
      <c r="F82" s="339">
        <f t="shared" ref="F82" si="156">SUM(E82)*100/(O82)</f>
        <v>0</v>
      </c>
      <c r="G82" s="352">
        <v>0</v>
      </c>
      <c r="H82" s="339">
        <f t="shared" ref="H82" si="157">SUM(G82)*100/(O82)</f>
        <v>0</v>
      </c>
      <c r="I82" s="352">
        <v>0</v>
      </c>
      <c r="J82" s="339">
        <f t="shared" ref="J82" si="158">SUM(I82)*100/(O82)</f>
        <v>0</v>
      </c>
      <c r="K82" s="423">
        <v>0</v>
      </c>
      <c r="L82" s="339">
        <f t="shared" ref="L82" si="159">SUM(K82)*100/(O82)</f>
        <v>0</v>
      </c>
      <c r="M82" s="423">
        <v>0</v>
      </c>
      <c r="N82" s="424">
        <f t="shared" ref="N82" si="160">SUM(M82)*100/(O82)</f>
        <v>0</v>
      </c>
      <c r="O82" s="463">
        <f t="shared" ref="O82" si="161">SUM(C82,E82,G82,I82,K82,M82)</f>
        <v>38</v>
      </c>
    </row>
    <row r="83" spans="1:15" s="407" customFormat="1" x14ac:dyDescent="0.25">
      <c r="A83" s="348" t="s">
        <v>146</v>
      </c>
      <c r="B83" s="409" t="s">
        <v>40</v>
      </c>
      <c r="C83" s="352">
        <v>0</v>
      </c>
      <c r="D83" s="497">
        <f t="shared" si="148"/>
        <v>0</v>
      </c>
      <c r="E83" s="352">
        <v>0</v>
      </c>
      <c r="F83" s="339">
        <f t="shared" si="149"/>
        <v>0</v>
      </c>
      <c r="G83" s="352">
        <v>0</v>
      </c>
      <c r="H83" s="339">
        <f t="shared" si="150"/>
        <v>0</v>
      </c>
      <c r="I83" s="352">
        <v>0</v>
      </c>
      <c r="J83" s="339">
        <f t="shared" si="151"/>
        <v>0</v>
      </c>
      <c r="K83" s="423">
        <v>0</v>
      </c>
      <c r="L83" s="339">
        <f t="shared" si="152"/>
        <v>0</v>
      </c>
      <c r="M83" s="423">
        <v>17</v>
      </c>
      <c r="N83" s="424">
        <f t="shared" si="153"/>
        <v>100</v>
      </c>
      <c r="O83" s="463">
        <f t="shared" si="154"/>
        <v>17</v>
      </c>
    </row>
    <row r="84" spans="1:15" s="407" customFormat="1" x14ac:dyDescent="0.25">
      <c r="A84" s="355" t="s">
        <v>4</v>
      </c>
      <c r="B84" s="399" t="s">
        <v>40</v>
      </c>
      <c r="C84" s="352">
        <v>65</v>
      </c>
      <c r="D84" s="497">
        <f t="shared" ref="D84:D147" si="162">SUM(C84)*100/(O84)</f>
        <v>42.20779220779221</v>
      </c>
      <c r="E84" s="352">
        <v>17</v>
      </c>
      <c r="F84" s="339">
        <f t="shared" ref="F84:F102" si="163">SUM(E84)*100/(O84)</f>
        <v>11.038961038961039</v>
      </c>
      <c r="G84" s="352">
        <v>1</v>
      </c>
      <c r="H84" s="339">
        <f t="shared" si="142"/>
        <v>0.64935064935064934</v>
      </c>
      <c r="I84" s="352">
        <v>12</v>
      </c>
      <c r="J84" s="339">
        <f t="shared" si="143"/>
        <v>7.7922077922077921</v>
      </c>
      <c r="K84" s="423">
        <v>0</v>
      </c>
      <c r="L84" s="339">
        <f t="shared" si="144"/>
        <v>0</v>
      </c>
      <c r="M84" s="423">
        <v>59</v>
      </c>
      <c r="N84" s="424">
        <f t="shared" si="145"/>
        <v>38.311688311688314</v>
      </c>
      <c r="O84" s="463">
        <f t="shared" si="146"/>
        <v>154</v>
      </c>
    </row>
    <row r="85" spans="1:15" s="407" customFormat="1" x14ac:dyDescent="0.25">
      <c r="A85" s="355" t="s">
        <v>528</v>
      </c>
      <c r="B85" s="399" t="s">
        <v>40</v>
      </c>
      <c r="C85" s="352">
        <v>7</v>
      </c>
      <c r="D85" s="497">
        <f>SUM(C85)*100/(O85)</f>
        <v>100</v>
      </c>
      <c r="E85" s="352">
        <v>0</v>
      </c>
      <c r="F85" s="339">
        <f>SUM(E85)*100/(O85)</f>
        <v>0</v>
      </c>
      <c r="G85" s="352">
        <v>0</v>
      </c>
      <c r="H85" s="339">
        <f>SUM(G85)*100/(O85)</f>
        <v>0</v>
      </c>
      <c r="I85" s="352">
        <v>0</v>
      </c>
      <c r="J85" s="339">
        <f>SUM(I85)*100/(O85)</f>
        <v>0</v>
      </c>
      <c r="K85" s="423">
        <v>0</v>
      </c>
      <c r="L85" s="339">
        <f>SUM(K85)*100/(O85)</f>
        <v>0</v>
      </c>
      <c r="M85" s="423">
        <v>0</v>
      </c>
      <c r="N85" s="424">
        <f>SUM(M85)*100/(O85)</f>
        <v>0</v>
      </c>
      <c r="O85" s="463">
        <f>SUM(C85,E85,G85,I85,K85,M85)</f>
        <v>7</v>
      </c>
    </row>
    <row r="86" spans="1:15" ht="15" customHeight="1" x14ac:dyDescent="0.25">
      <c r="A86" s="355" t="s">
        <v>33</v>
      </c>
      <c r="B86" s="399" t="s">
        <v>40</v>
      </c>
      <c r="C86" s="352">
        <v>49</v>
      </c>
      <c r="D86" s="497">
        <f t="shared" si="162"/>
        <v>24.137931034482758</v>
      </c>
      <c r="E86" s="352">
        <v>25</v>
      </c>
      <c r="F86" s="339">
        <f t="shared" si="163"/>
        <v>12.315270935960591</v>
      </c>
      <c r="G86" s="352">
        <v>0</v>
      </c>
      <c r="H86" s="339">
        <f t="shared" si="142"/>
        <v>0</v>
      </c>
      <c r="I86" s="352">
        <v>21</v>
      </c>
      <c r="J86" s="339">
        <f t="shared" si="143"/>
        <v>10.344827586206897</v>
      </c>
      <c r="K86" s="423">
        <v>0</v>
      </c>
      <c r="L86" s="339">
        <f t="shared" si="144"/>
        <v>0</v>
      </c>
      <c r="M86" s="423">
        <v>108</v>
      </c>
      <c r="N86" s="424">
        <f t="shared" si="145"/>
        <v>53.201970443349751</v>
      </c>
      <c r="O86" s="463">
        <f t="shared" si="146"/>
        <v>203</v>
      </c>
    </row>
    <row r="87" spans="1:15" ht="15" customHeight="1" x14ac:dyDescent="0.25">
      <c r="A87" s="355" t="s">
        <v>396</v>
      </c>
      <c r="B87" s="399" t="s">
        <v>40</v>
      </c>
      <c r="C87" s="352">
        <v>58</v>
      </c>
      <c r="D87" s="497">
        <f t="shared" ref="D87" si="164">SUM(C87)*100/(O87)</f>
        <v>100</v>
      </c>
      <c r="E87" s="352">
        <v>0</v>
      </c>
      <c r="F87" s="339">
        <f t="shared" ref="F87" si="165">SUM(E87)*100/(O87)</f>
        <v>0</v>
      </c>
      <c r="G87" s="352">
        <v>0</v>
      </c>
      <c r="H87" s="339">
        <f t="shared" ref="H87" si="166">SUM(G87)*100/(O87)</f>
        <v>0</v>
      </c>
      <c r="I87" s="352">
        <v>0</v>
      </c>
      <c r="J87" s="339">
        <f t="shared" ref="J87" si="167">SUM(I87)*100/(O87)</f>
        <v>0</v>
      </c>
      <c r="K87" s="423">
        <v>0</v>
      </c>
      <c r="L87" s="339">
        <f t="shared" ref="L87" si="168">SUM(K87)*100/(O87)</f>
        <v>0</v>
      </c>
      <c r="M87" s="423">
        <v>0</v>
      </c>
      <c r="N87" s="424">
        <f t="shared" ref="N87" si="169">SUM(M87)*100/(O87)</f>
        <v>0</v>
      </c>
      <c r="O87" s="463">
        <f t="shared" ref="O87" si="170">SUM(C87,E87,G87,I87,K87,M87)</f>
        <v>58</v>
      </c>
    </row>
    <row r="88" spans="1:15" x14ac:dyDescent="0.25">
      <c r="A88" s="355" t="s">
        <v>33</v>
      </c>
      <c r="B88" s="399" t="s">
        <v>41</v>
      </c>
      <c r="C88" s="352">
        <v>0</v>
      </c>
      <c r="D88" s="497">
        <f t="shared" si="162"/>
        <v>0</v>
      </c>
      <c r="E88" s="352">
        <v>0</v>
      </c>
      <c r="F88" s="339">
        <f t="shared" si="163"/>
        <v>0</v>
      </c>
      <c r="G88" s="352">
        <v>0</v>
      </c>
      <c r="H88" s="339">
        <f t="shared" si="142"/>
        <v>0</v>
      </c>
      <c r="I88" s="352">
        <v>0</v>
      </c>
      <c r="J88" s="339">
        <f t="shared" si="143"/>
        <v>0</v>
      </c>
      <c r="K88" s="423">
        <v>1</v>
      </c>
      <c r="L88" s="339">
        <f t="shared" si="144"/>
        <v>100</v>
      </c>
      <c r="M88" s="423">
        <v>0</v>
      </c>
      <c r="N88" s="424">
        <f t="shared" si="145"/>
        <v>0</v>
      </c>
      <c r="O88" s="463">
        <f t="shared" si="146"/>
        <v>1</v>
      </c>
    </row>
    <row r="89" spans="1:15" x14ac:dyDescent="0.25">
      <c r="A89" s="355" t="s">
        <v>197</v>
      </c>
      <c r="B89" s="399" t="s">
        <v>41</v>
      </c>
      <c r="C89" s="352">
        <v>48</v>
      </c>
      <c r="D89" s="497">
        <f t="shared" si="162"/>
        <v>77.41935483870968</v>
      </c>
      <c r="E89" s="352">
        <v>7</v>
      </c>
      <c r="F89" s="339">
        <f t="shared" si="163"/>
        <v>11.290322580645162</v>
      </c>
      <c r="G89" s="352">
        <v>5</v>
      </c>
      <c r="H89" s="339">
        <f t="shared" si="142"/>
        <v>8.064516129032258</v>
      </c>
      <c r="I89" s="352">
        <v>2</v>
      </c>
      <c r="J89" s="339">
        <f t="shared" si="143"/>
        <v>3.225806451612903</v>
      </c>
      <c r="K89" s="423">
        <v>0</v>
      </c>
      <c r="L89" s="339">
        <f t="shared" si="144"/>
        <v>0</v>
      </c>
      <c r="M89" s="423">
        <v>0</v>
      </c>
      <c r="N89" s="424">
        <f t="shared" si="145"/>
        <v>0</v>
      </c>
      <c r="O89" s="463">
        <f t="shared" si="146"/>
        <v>62</v>
      </c>
    </row>
    <row r="90" spans="1:15" x14ac:dyDescent="0.25">
      <c r="A90" s="355" t="s">
        <v>203</v>
      </c>
      <c r="B90" s="399" t="s">
        <v>40</v>
      </c>
      <c r="C90" s="352">
        <v>151</v>
      </c>
      <c r="D90" s="497">
        <f t="shared" ref="D90" si="171">SUM(C90)*100/(O90)</f>
        <v>59.215686274509807</v>
      </c>
      <c r="E90" s="352">
        <v>64</v>
      </c>
      <c r="F90" s="339">
        <f t="shared" ref="F90" si="172">SUM(E90)*100/(O90)</f>
        <v>25.098039215686274</v>
      </c>
      <c r="G90" s="352">
        <v>0</v>
      </c>
      <c r="H90" s="339">
        <f t="shared" si="142"/>
        <v>0</v>
      </c>
      <c r="I90" s="352">
        <v>40</v>
      </c>
      <c r="J90" s="339">
        <f t="shared" si="143"/>
        <v>15.686274509803921</v>
      </c>
      <c r="K90" s="423">
        <v>0</v>
      </c>
      <c r="L90" s="339">
        <f t="shared" si="144"/>
        <v>0</v>
      </c>
      <c r="M90" s="423">
        <v>0</v>
      </c>
      <c r="N90" s="424">
        <f t="shared" si="145"/>
        <v>0</v>
      </c>
      <c r="O90" s="463">
        <f t="shared" si="146"/>
        <v>255</v>
      </c>
    </row>
    <row r="91" spans="1:15" ht="27.6" x14ac:dyDescent="0.25">
      <c r="A91" s="1159" t="s">
        <v>410</v>
      </c>
      <c r="B91" s="355" t="s">
        <v>41</v>
      </c>
      <c r="C91" s="352">
        <v>2</v>
      </c>
      <c r="D91" s="497">
        <f t="shared" ref="D91" si="173">SUM(C91)*100/(O91)</f>
        <v>100</v>
      </c>
      <c r="E91" s="352">
        <v>0</v>
      </c>
      <c r="F91" s="339">
        <f t="shared" ref="F91" si="174">SUM(E91)*100/(O91)</f>
        <v>0</v>
      </c>
      <c r="G91" s="352">
        <v>0</v>
      </c>
      <c r="H91" s="339">
        <f t="shared" si="142"/>
        <v>0</v>
      </c>
      <c r="I91" s="352">
        <v>0</v>
      </c>
      <c r="J91" s="339">
        <f t="shared" si="143"/>
        <v>0</v>
      </c>
      <c r="K91" s="423">
        <v>0</v>
      </c>
      <c r="L91" s="339">
        <f t="shared" si="144"/>
        <v>0</v>
      </c>
      <c r="M91" s="423">
        <v>0</v>
      </c>
      <c r="N91" s="424">
        <f t="shared" si="145"/>
        <v>0</v>
      </c>
      <c r="O91" s="463">
        <f t="shared" si="146"/>
        <v>2</v>
      </c>
    </row>
    <row r="92" spans="1:15" ht="27.6" x14ac:dyDescent="0.25">
      <c r="A92" s="1127" t="s">
        <v>397</v>
      </c>
      <c r="B92" s="355" t="s">
        <v>41</v>
      </c>
      <c r="C92" s="352">
        <v>36</v>
      </c>
      <c r="D92" s="497">
        <f t="shared" ref="D92" si="175">SUM(C92)*100/(O92)</f>
        <v>100</v>
      </c>
      <c r="E92" s="352">
        <v>0</v>
      </c>
      <c r="F92" s="339">
        <f t="shared" ref="F92" si="176">SUM(E92)*100/(O92)</f>
        <v>0</v>
      </c>
      <c r="G92" s="352">
        <v>0</v>
      </c>
      <c r="H92" s="339">
        <f t="shared" ref="H92" si="177">SUM(G92)*100/(O92)</f>
        <v>0</v>
      </c>
      <c r="I92" s="352">
        <v>0</v>
      </c>
      <c r="J92" s="339">
        <f t="shared" ref="J92" si="178">SUM(I92)*100/(O92)</f>
        <v>0</v>
      </c>
      <c r="K92" s="423">
        <v>0</v>
      </c>
      <c r="L92" s="339">
        <f t="shared" ref="L92" si="179">SUM(K92)*100/(O92)</f>
        <v>0</v>
      </c>
      <c r="M92" s="423">
        <v>0</v>
      </c>
      <c r="N92" s="424">
        <f t="shared" ref="N92" si="180">SUM(M92)*100/(O92)</f>
        <v>0</v>
      </c>
      <c r="O92" s="463">
        <f t="shared" ref="O92" si="181">SUM(C92,E92,G92,I92,K92,M92)</f>
        <v>36</v>
      </c>
    </row>
    <row r="93" spans="1:15" x14ac:dyDescent="0.25">
      <c r="A93" s="355" t="s">
        <v>172</v>
      </c>
      <c r="B93" s="399" t="s">
        <v>40</v>
      </c>
      <c r="C93" s="352">
        <v>23</v>
      </c>
      <c r="D93" s="497">
        <f t="shared" ref="D93" si="182">SUM(C93)*100/(O93)</f>
        <v>46</v>
      </c>
      <c r="E93" s="352">
        <v>11</v>
      </c>
      <c r="F93" s="339">
        <f t="shared" ref="F93" si="183">SUM(E93)*100/(O93)</f>
        <v>22</v>
      </c>
      <c r="G93" s="352">
        <v>0</v>
      </c>
      <c r="H93" s="339">
        <f t="shared" ref="H93" si="184">SUM(G93)*100/(O93)</f>
        <v>0</v>
      </c>
      <c r="I93" s="352">
        <v>5</v>
      </c>
      <c r="J93" s="339">
        <f t="shared" ref="J93:J95" si="185">SUM(I93)*100/(O93)</f>
        <v>10</v>
      </c>
      <c r="K93" s="423">
        <v>0</v>
      </c>
      <c r="L93" s="339">
        <f t="shared" ref="L93" si="186">SUM(K93)*100/(O93)</f>
        <v>0</v>
      </c>
      <c r="M93" s="423">
        <v>11</v>
      </c>
      <c r="N93" s="424">
        <f t="shared" ref="N93" si="187">SUM(M93)*100/(O93)</f>
        <v>22</v>
      </c>
      <c r="O93" s="463">
        <f t="shared" ref="O93" si="188">SUM(C93,E93,G93,I93,K93,M93)</f>
        <v>50</v>
      </c>
    </row>
    <row r="94" spans="1:15" x14ac:dyDescent="0.25">
      <c r="A94" s="355" t="s">
        <v>398</v>
      </c>
      <c r="B94" s="399" t="s">
        <v>40</v>
      </c>
      <c r="C94" s="352">
        <v>96</v>
      </c>
      <c r="D94" s="497">
        <f t="shared" ref="D94" si="189">SUM(C94)*100/(O94)</f>
        <v>100</v>
      </c>
      <c r="E94" s="352">
        <v>0</v>
      </c>
      <c r="F94" s="339">
        <f t="shared" ref="F94" si="190">SUM(E94)*100/(O94)</f>
        <v>0</v>
      </c>
      <c r="G94" s="352">
        <v>0</v>
      </c>
      <c r="H94" s="339">
        <f t="shared" ref="H94" si="191">SUM(G94)*100/(O94)</f>
        <v>0</v>
      </c>
      <c r="I94" s="352">
        <v>0</v>
      </c>
      <c r="J94" s="339">
        <f t="shared" ref="J94" si="192">SUM(I94)*100/(O94)</f>
        <v>0</v>
      </c>
      <c r="K94" s="423">
        <v>0</v>
      </c>
      <c r="L94" s="339">
        <f t="shared" ref="L94" si="193">SUM(K94)*100/(O94)</f>
        <v>0</v>
      </c>
      <c r="M94" s="423">
        <v>0</v>
      </c>
      <c r="N94" s="424">
        <f t="shared" ref="N94" si="194">SUM(M94)*100/(O94)</f>
        <v>0</v>
      </c>
      <c r="O94" s="463">
        <f t="shared" ref="O94" si="195">SUM(C94,E94,G94,I94,K94,M94)</f>
        <v>96</v>
      </c>
    </row>
    <row r="95" spans="1:15" x14ac:dyDescent="0.25">
      <c r="A95" s="365" t="s">
        <v>25</v>
      </c>
      <c r="B95" s="408" t="s">
        <v>40</v>
      </c>
      <c r="C95" s="352">
        <v>37</v>
      </c>
      <c r="D95" s="497">
        <f>SUM(C95)*100/(O95)</f>
        <v>57.8125</v>
      </c>
      <c r="E95" s="368">
        <v>10</v>
      </c>
      <c r="F95" s="339">
        <f>SUM(E95)*100/(O95)</f>
        <v>15.625</v>
      </c>
      <c r="G95" s="368">
        <v>3</v>
      </c>
      <c r="H95" s="405">
        <f>SUM(G95)*100/(O95)</f>
        <v>4.6875</v>
      </c>
      <c r="I95" s="368">
        <v>14</v>
      </c>
      <c r="J95" s="405">
        <f t="shared" si="185"/>
        <v>21.875</v>
      </c>
      <c r="K95" s="427">
        <v>0</v>
      </c>
      <c r="L95" s="498">
        <f>SUM(K95)*100/(O95)</f>
        <v>0</v>
      </c>
      <c r="M95" s="427">
        <v>0</v>
      </c>
      <c r="N95" s="429">
        <f>SUM(M95)*100/(O95)</f>
        <v>0</v>
      </c>
      <c r="O95" s="499">
        <f>SUM(C95,E95,G95,I95,K95,M95)</f>
        <v>64</v>
      </c>
    </row>
    <row r="96" spans="1:15" x14ac:dyDescent="0.25">
      <c r="A96" s="365" t="s">
        <v>399</v>
      </c>
      <c r="B96" s="408" t="s">
        <v>40</v>
      </c>
      <c r="C96" s="352">
        <v>16</v>
      </c>
      <c r="D96" s="497">
        <f>SUM(C96)*100/(O96)</f>
        <v>100</v>
      </c>
      <c r="E96" s="368">
        <v>0</v>
      </c>
      <c r="F96" s="339">
        <f>SUM(E96)*100/(O96)</f>
        <v>0</v>
      </c>
      <c r="G96" s="368">
        <v>0</v>
      </c>
      <c r="H96" s="405">
        <f>SUM(G96)*100/(O96)</f>
        <v>0</v>
      </c>
      <c r="I96" s="368">
        <v>0</v>
      </c>
      <c r="J96" s="405">
        <f t="shared" ref="J96" si="196">SUM(I96)*100/(O96)</f>
        <v>0</v>
      </c>
      <c r="K96" s="427">
        <v>0</v>
      </c>
      <c r="L96" s="498">
        <f>SUM(K96)*100/(O96)</f>
        <v>0</v>
      </c>
      <c r="M96" s="427">
        <v>0</v>
      </c>
      <c r="N96" s="429">
        <f>SUM(M96)*100/(O96)</f>
        <v>0</v>
      </c>
      <c r="O96" s="499">
        <f>SUM(C96,E96,G96,I96,K96,M96)</f>
        <v>16</v>
      </c>
    </row>
    <row r="97" spans="1:16" x14ac:dyDescent="0.25">
      <c r="A97" s="365" t="s">
        <v>98</v>
      </c>
      <c r="B97" s="408" t="s">
        <v>40</v>
      </c>
      <c r="C97" s="352">
        <v>0</v>
      </c>
      <c r="D97" s="497">
        <f>SUM(C97)*100/(O97)</f>
        <v>0</v>
      </c>
      <c r="E97" s="368">
        <v>0</v>
      </c>
      <c r="F97" s="339">
        <f t="shared" si="163"/>
        <v>0</v>
      </c>
      <c r="G97" s="368">
        <v>0</v>
      </c>
      <c r="H97" s="405">
        <f>SUM(G97)*100/(O97)</f>
        <v>0</v>
      </c>
      <c r="I97" s="368">
        <v>0</v>
      </c>
      <c r="J97" s="405">
        <f t="shared" si="143"/>
        <v>0</v>
      </c>
      <c r="K97" s="427">
        <v>0</v>
      </c>
      <c r="L97" s="498">
        <f>SUM(K97)*100/(O97)</f>
        <v>0</v>
      </c>
      <c r="M97" s="427">
        <v>20</v>
      </c>
      <c r="N97" s="429">
        <f>SUM(M97)*100/(O97)</f>
        <v>100</v>
      </c>
      <c r="O97" s="499">
        <f>SUM(C97,E97,G97,I97,K97,M97)</f>
        <v>20</v>
      </c>
    </row>
    <row r="98" spans="1:16" x14ac:dyDescent="0.25">
      <c r="A98" s="500" t="s">
        <v>120</v>
      </c>
      <c r="B98" s="408" t="s">
        <v>40</v>
      </c>
      <c r="C98" s="352">
        <v>0</v>
      </c>
      <c r="D98" s="497">
        <f t="shared" si="162"/>
        <v>0</v>
      </c>
      <c r="E98" s="368">
        <v>0</v>
      </c>
      <c r="F98" s="339">
        <f t="shared" si="163"/>
        <v>0</v>
      </c>
      <c r="G98" s="368">
        <v>0</v>
      </c>
      <c r="H98" s="405">
        <f t="shared" si="142"/>
        <v>0</v>
      </c>
      <c r="I98" s="368">
        <v>0</v>
      </c>
      <c r="J98" s="405">
        <f t="shared" si="143"/>
        <v>0</v>
      </c>
      <c r="K98" s="427">
        <v>0</v>
      </c>
      <c r="L98" s="462">
        <f t="shared" si="144"/>
        <v>0</v>
      </c>
      <c r="M98" s="427">
        <v>3</v>
      </c>
      <c r="N98" s="429">
        <f t="shared" si="145"/>
        <v>100</v>
      </c>
      <c r="O98" s="499">
        <f t="shared" si="146"/>
        <v>3</v>
      </c>
    </row>
    <row r="99" spans="1:16" ht="15" customHeight="1" x14ac:dyDescent="0.25">
      <c r="A99" s="480" t="s">
        <v>378</v>
      </c>
      <c r="B99" s="408" t="s">
        <v>41</v>
      </c>
      <c r="C99" s="352">
        <v>3</v>
      </c>
      <c r="D99" s="497">
        <f>SUM(C99)*100/(O99)</f>
        <v>100</v>
      </c>
      <c r="E99" s="368">
        <v>0</v>
      </c>
      <c r="F99" s="339">
        <f>SUM(E99)*100/(O99)</f>
        <v>0</v>
      </c>
      <c r="G99" s="368">
        <v>0</v>
      </c>
      <c r="H99" s="405">
        <f>SUM(G99)*100/(O99)</f>
        <v>0</v>
      </c>
      <c r="I99" s="368">
        <v>0</v>
      </c>
      <c r="J99" s="405">
        <f>SUM(I99)*100/(O99)</f>
        <v>0</v>
      </c>
      <c r="K99" s="427">
        <v>0</v>
      </c>
      <c r="L99" s="497">
        <f>SUM(K99)*100/(O99)</f>
        <v>0</v>
      </c>
      <c r="M99" s="427">
        <v>0</v>
      </c>
      <c r="N99" s="429">
        <f>SUM(M99)*100/(O99)</f>
        <v>0</v>
      </c>
      <c r="O99" s="499">
        <f>SUM(C99,E99,G99,I99,K99,M99)</f>
        <v>3</v>
      </c>
    </row>
    <row r="100" spans="1:16" ht="15" customHeight="1" x14ac:dyDescent="0.25">
      <c r="A100" s="365" t="s">
        <v>26</v>
      </c>
      <c r="B100" s="408" t="s">
        <v>41</v>
      </c>
      <c r="C100" s="352">
        <v>37</v>
      </c>
      <c r="D100" s="497">
        <f>SUM(C100)*100/(O100)</f>
        <v>56.060606060606062</v>
      </c>
      <c r="E100" s="368">
        <v>9</v>
      </c>
      <c r="F100" s="339">
        <f>SUM(E100)*100/(O100)</f>
        <v>13.636363636363637</v>
      </c>
      <c r="G100" s="368">
        <v>1</v>
      </c>
      <c r="H100" s="405">
        <f>SUM(G100)*100/(O100)</f>
        <v>1.5151515151515151</v>
      </c>
      <c r="I100" s="368">
        <v>2</v>
      </c>
      <c r="J100" s="405">
        <f>SUM(I100)*100/(O100)</f>
        <v>3.0303030303030303</v>
      </c>
      <c r="K100" s="427">
        <v>1</v>
      </c>
      <c r="L100" s="497">
        <f>SUM(K100)*100/(O100)</f>
        <v>1.5151515151515151</v>
      </c>
      <c r="M100" s="427">
        <v>16</v>
      </c>
      <c r="N100" s="429">
        <f>SUM(M100)*100/(O100)</f>
        <v>24.242424242424242</v>
      </c>
      <c r="O100" s="499">
        <f>SUM(C100,E100,G100,I100,K100,M100)</f>
        <v>66</v>
      </c>
    </row>
    <row r="101" spans="1:16" ht="15" customHeight="1" x14ac:dyDescent="0.25">
      <c r="A101" s="348" t="s">
        <v>207</v>
      </c>
      <c r="B101" s="409" t="s">
        <v>40</v>
      </c>
      <c r="C101" s="412">
        <v>1</v>
      </c>
      <c r="D101" s="501">
        <f t="shared" si="162"/>
        <v>0.64935064935064934</v>
      </c>
      <c r="E101" s="412">
        <v>33</v>
      </c>
      <c r="F101" s="414">
        <f t="shared" si="163"/>
        <v>21.428571428571427</v>
      </c>
      <c r="G101" s="412">
        <v>9</v>
      </c>
      <c r="H101" s="413">
        <f t="shared" si="142"/>
        <v>5.8441558441558445</v>
      </c>
      <c r="I101" s="412">
        <v>24</v>
      </c>
      <c r="J101" s="413">
        <f t="shared" si="143"/>
        <v>15.584415584415584</v>
      </c>
      <c r="K101" s="502">
        <v>14</v>
      </c>
      <c r="L101" s="503">
        <f t="shared" si="144"/>
        <v>9.0909090909090917</v>
      </c>
      <c r="M101" s="502">
        <v>73</v>
      </c>
      <c r="N101" s="504">
        <f t="shared" si="145"/>
        <v>47.402597402597401</v>
      </c>
      <c r="O101" s="505">
        <f t="shared" si="146"/>
        <v>154</v>
      </c>
    </row>
    <row r="102" spans="1:16" x14ac:dyDescent="0.25">
      <c r="A102" s="348" t="s">
        <v>206</v>
      </c>
      <c r="B102" s="409" t="s">
        <v>40</v>
      </c>
      <c r="C102" s="412">
        <v>124</v>
      </c>
      <c r="D102" s="501">
        <f t="shared" si="162"/>
        <v>32.291666666666664</v>
      </c>
      <c r="E102" s="412">
        <v>52</v>
      </c>
      <c r="F102" s="414">
        <f t="shared" si="163"/>
        <v>13.541666666666666</v>
      </c>
      <c r="G102" s="412">
        <v>18</v>
      </c>
      <c r="H102" s="413">
        <f t="shared" si="142"/>
        <v>4.6875</v>
      </c>
      <c r="I102" s="412">
        <v>36</v>
      </c>
      <c r="J102" s="413">
        <f t="shared" si="143"/>
        <v>9.375</v>
      </c>
      <c r="K102" s="502">
        <v>6</v>
      </c>
      <c r="L102" s="503">
        <f t="shared" si="144"/>
        <v>1.5625</v>
      </c>
      <c r="M102" s="502">
        <v>148</v>
      </c>
      <c r="N102" s="504">
        <f t="shared" si="145"/>
        <v>38.541666666666664</v>
      </c>
      <c r="O102" s="505">
        <f t="shared" si="146"/>
        <v>384</v>
      </c>
    </row>
    <row r="103" spans="1:16" x14ac:dyDescent="0.25">
      <c r="A103" s="355" t="s">
        <v>135</v>
      </c>
      <c r="B103" s="399" t="s">
        <v>40</v>
      </c>
      <c r="C103" s="352">
        <v>7</v>
      </c>
      <c r="D103" s="497">
        <f>SUM(C103)*100/(O103)</f>
        <v>29.166666666666668</v>
      </c>
      <c r="E103" s="352">
        <v>3</v>
      </c>
      <c r="F103" s="339">
        <f t="shared" ref="F103:F111" si="197">SUM(E103)*100/(O103)</f>
        <v>12.5</v>
      </c>
      <c r="G103" s="352">
        <v>0</v>
      </c>
      <c r="H103" s="405">
        <f>SUM(G103)*100/(O103)</f>
        <v>0</v>
      </c>
      <c r="I103" s="352">
        <v>5</v>
      </c>
      <c r="J103" s="405">
        <f>SUM(I103)*100/(O103)</f>
        <v>20.833333333333332</v>
      </c>
      <c r="K103" s="423">
        <v>0</v>
      </c>
      <c r="L103" s="462">
        <f>SUM(K103)*100/(O103)</f>
        <v>0</v>
      </c>
      <c r="M103" s="423">
        <v>9</v>
      </c>
      <c r="N103" s="429">
        <f>SUM(M103)*100/(O103)</f>
        <v>37.5</v>
      </c>
      <c r="O103" s="499">
        <f>SUM(C103,E103,G103,I103,K103,M103)</f>
        <v>24</v>
      </c>
    </row>
    <row r="104" spans="1:16" x14ac:dyDescent="0.25">
      <c r="A104" s="348" t="s">
        <v>247</v>
      </c>
      <c r="B104" s="399" t="s">
        <v>40</v>
      </c>
      <c r="C104" s="352">
        <v>1</v>
      </c>
      <c r="D104" s="497">
        <f>SUM(C104)*100/(O104)</f>
        <v>50</v>
      </c>
      <c r="E104" s="352">
        <v>1</v>
      </c>
      <c r="F104" s="339">
        <f t="shared" ref="F104" si="198">SUM(E104)*100/(O104)</f>
        <v>50</v>
      </c>
      <c r="G104" s="352">
        <v>0</v>
      </c>
      <c r="H104" s="405">
        <f>SUM(G104)*100/(O104)</f>
        <v>0</v>
      </c>
      <c r="I104" s="352">
        <v>0</v>
      </c>
      <c r="J104" s="405">
        <f>SUM(I104)*100/(O104)</f>
        <v>0</v>
      </c>
      <c r="K104" s="423">
        <v>0</v>
      </c>
      <c r="L104" s="462">
        <f>SUM(K104)*100/(O104)</f>
        <v>0</v>
      </c>
      <c r="M104" s="423">
        <v>0</v>
      </c>
      <c r="N104" s="429">
        <f>SUM(M104)*100/(O104)</f>
        <v>0</v>
      </c>
      <c r="O104" s="499">
        <f>SUM(C104,E104,G104,I104,K104,M104)</f>
        <v>2</v>
      </c>
    </row>
    <row r="105" spans="1:16" ht="15" customHeight="1" x14ac:dyDescent="0.25">
      <c r="A105" s="348" t="s">
        <v>116</v>
      </c>
      <c r="B105" s="399" t="s">
        <v>40</v>
      </c>
      <c r="C105" s="352">
        <v>0</v>
      </c>
      <c r="D105" s="497">
        <f>SUM(C105)*100/(O105)</f>
        <v>0</v>
      </c>
      <c r="E105" s="352">
        <v>0</v>
      </c>
      <c r="F105" s="339">
        <f t="shared" si="197"/>
        <v>0</v>
      </c>
      <c r="G105" s="352">
        <v>0</v>
      </c>
      <c r="H105" s="405">
        <f>SUM(G105)*100/(O105)</f>
        <v>0</v>
      </c>
      <c r="I105" s="352">
        <v>0</v>
      </c>
      <c r="J105" s="405">
        <f>SUM(I105)*100/(O105)</f>
        <v>0</v>
      </c>
      <c r="K105" s="423">
        <v>0</v>
      </c>
      <c r="L105" s="462">
        <f>SUM(K105)*100/(O105)</f>
        <v>0</v>
      </c>
      <c r="M105" s="423">
        <v>3</v>
      </c>
      <c r="N105" s="429">
        <f>SUM(M105)*100/(O105)</f>
        <v>100</v>
      </c>
      <c r="O105" s="499">
        <f>SUM(C105,E105,G105,I105,K105,M105)</f>
        <v>3</v>
      </c>
    </row>
    <row r="106" spans="1:16" x14ac:dyDescent="0.25">
      <c r="A106" s="355" t="s">
        <v>117</v>
      </c>
      <c r="B106" s="399" t="s">
        <v>40</v>
      </c>
      <c r="C106" s="352">
        <v>0</v>
      </c>
      <c r="D106" s="497">
        <f t="shared" si="162"/>
        <v>0</v>
      </c>
      <c r="E106" s="352">
        <v>6</v>
      </c>
      <c r="F106" s="339">
        <f t="shared" si="197"/>
        <v>30</v>
      </c>
      <c r="G106" s="352">
        <v>0</v>
      </c>
      <c r="H106" s="405">
        <f t="shared" si="142"/>
        <v>0</v>
      </c>
      <c r="I106" s="352">
        <v>4</v>
      </c>
      <c r="J106" s="405">
        <f t="shared" si="143"/>
        <v>20</v>
      </c>
      <c r="K106" s="423">
        <v>0</v>
      </c>
      <c r="L106" s="462">
        <f t="shared" si="144"/>
        <v>0</v>
      </c>
      <c r="M106" s="423">
        <v>10</v>
      </c>
      <c r="N106" s="429">
        <f t="shared" si="145"/>
        <v>50</v>
      </c>
      <c r="O106" s="499">
        <f>SUM(C106,E106,G106,I106,K106,M106)</f>
        <v>20</v>
      </c>
    </row>
    <row r="107" spans="1:16" x14ac:dyDescent="0.25">
      <c r="A107" s="355" t="s">
        <v>118</v>
      </c>
      <c r="B107" s="408" t="s">
        <v>40</v>
      </c>
      <c r="C107" s="368">
        <v>49</v>
      </c>
      <c r="D107" s="498">
        <f t="shared" ref="D107:D111" si="199">SUM(C107)*100/(O107)</f>
        <v>27.84090909090909</v>
      </c>
      <c r="E107" s="368">
        <v>25</v>
      </c>
      <c r="F107" s="405">
        <f t="shared" si="197"/>
        <v>14.204545454545455</v>
      </c>
      <c r="G107" s="368">
        <v>5</v>
      </c>
      <c r="H107" s="405">
        <f t="shared" ref="H107:H111" si="200">SUM(G107)*100/(O107)</f>
        <v>2.8409090909090908</v>
      </c>
      <c r="I107" s="368">
        <v>14</v>
      </c>
      <c r="J107" s="405">
        <f t="shared" ref="J107:J111" si="201">SUM(I107)*100/(O107)</f>
        <v>7.9545454545454541</v>
      </c>
      <c r="K107" s="427">
        <v>3</v>
      </c>
      <c r="L107" s="462">
        <f t="shared" si="144"/>
        <v>1.7045454545454546</v>
      </c>
      <c r="M107" s="427">
        <v>80</v>
      </c>
      <c r="N107" s="429">
        <f t="shared" ref="N107:N111" si="202">SUM(M107)*100/(O107)</f>
        <v>45.454545454545453</v>
      </c>
      <c r="O107" s="499">
        <f t="shared" ref="O107:O111" si="203">SUM(C107,E107,G107,I107,K107,M107)</f>
        <v>176</v>
      </c>
      <c r="P107" s="361"/>
    </row>
    <row r="108" spans="1:16" x14ac:dyDescent="0.25">
      <c r="A108" s="355" t="s">
        <v>185</v>
      </c>
      <c r="B108" s="408" t="s">
        <v>40</v>
      </c>
      <c r="C108" s="368">
        <v>24</v>
      </c>
      <c r="D108" s="498">
        <f t="shared" si="199"/>
        <v>42.10526315789474</v>
      </c>
      <c r="E108" s="368">
        <v>7</v>
      </c>
      <c r="F108" s="405">
        <f>SUM(E108)*100/(O108)</f>
        <v>12.280701754385966</v>
      </c>
      <c r="G108" s="368">
        <v>3</v>
      </c>
      <c r="H108" s="405">
        <f t="shared" si="200"/>
        <v>5.2631578947368425</v>
      </c>
      <c r="I108" s="368">
        <v>13</v>
      </c>
      <c r="J108" s="405">
        <f t="shared" si="201"/>
        <v>22.807017543859651</v>
      </c>
      <c r="K108" s="427">
        <v>4</v>
      </c>
      <c r="L108" s="462">
        <f t="shared" ref="L108" si="204">SUM(K108)*100/(O108)</f>
        <v>7.0175438596491224</v>
      </c>
      <c r="M108" s="427">
        <v>6</v>
      </c>
      <c r="N108" s="429">
        <f t="shared" si="202"/>
        <v>10.526315789473685</v>
      </c>
      <c r="O108" s="499">
        <f t="shared" si="203"/>
        <v>57</v>
      </c>
    </row>
    <row r="109" spans="1:16" ht="15" customHeight="1" x14ac:dyDescent="0.25">
      <c r="A109" s="355" t="s">
        <v>155</v>
      </c>
      <c r="B109" s="408" t="s">
        <v>40</v>
      </c>
      <c r="C109" s="368">
        <v>77</v>
      </c>
      <c r="D109" s="498">
        <f t="shared" si="199"/>
        <v>29.72972972972973</v>
      </c>
      <c r="E109" s="368">
        <v>80</v>
      </c>
      <c r="F109" s="405">
        <f t="shared" si="197"/>
        <v>30.888030888030887</v>
      </c>
      <c r="G109" s="368">
        <v>2</v>
      </c>
      <c r="H109" s="405">
        <f t="shared" si="200"/>
        <v>0.77220077220077221</v>
      </c>
      <c r="I109" s="368">
        <v>49</v>
      </c>
      <c r="J109" s="405">
        <f t="shared" si="201"/>
        <v>18.918918918918919</v>
      </c>
      <c r="K109" s="427">
        <v>0</v>
      </c>
      <c r="L109" s="462">
        <f t="shared" si="144"/>
        <v>0</v>
      </c>
      <c r="M109" s="427">
        <v>51</v>
      </c>
      <c r="N109" s="429">
        <f t="shared" si="202"/>
        <v>19.691119691119692</v>
      </c>
      <c r="O109" s="499">
        <f t="shared" si="203"/>
        <v>259</v>
      </c>
    </row>
    <row r="110" spans="1:16" ht="15" customHeight="1" x14ac:dyDescent="0.25">
      <c r="A110" s="355" t="s">
        <v>195</v>
      </c>
      <c r="B110" s="408" t="s">
        <v>40</v>
      </c>
      <c r="C110" s="368">
        <v>13</v>
      </c>
      <c r="D110" s="498">
        <f t="shared" si="199"/>
        <v>59.090909090909093</v>
      </c>
      <c r="E110" s="368">
        <v>4</v>
      </c>
      <c r="F110" s="405">
        <f t="shared" ref="F110" si="205">SUM(E110)*100/(O110)</f>
        <v>18.181818181818183</v>
      </c>
      <c r="G110" s="368">
        <v>0</v>
      </c>
      <c r="H110" s="405">
        <f t="shared" si="200"/>
        <v>0</v>
      </c>
      <c r="I110" s="368">
        <v>5</v>
      </c>
      <c r="J110" s="405">
        <f t="shared" si="201"/>
        <v>22.727272727272727</v>
      </c>
      <c r="K110" s="427">
        <v>0</v>
      </c>
      <c r="L110" s="462">
        <f t="shared" ref="L110" si="206">SUM(K110)*100/(O110)</f>
        <v>0</v>
      </c>
      <c r="M110" s="427">
        <v>0</v>
      </c>
      <c r="N110" s="429">
        <f t="shared" si="202"/>
        <v>0</v>
      </c>
      <c r="O110" s="499">
        <f t="shared" si="203"/>
        <v>22</v>
      </c>
    </row>
    <row r="111" spans="1:16" ht="15.6" thickBot="1" x14ac:dyDescent="0.3">
      <c r="A111" s="506" t="s">
        <v>132</v>
      </c>
      <c r="B111" s="408" t="s">
        <v>40</v>
      </c>
      <c r="C111" s="368">
        <v>0</v>
      </c>
      <c r="D111" s="498">
        <f t="shared" si="199"/>
        <v>0</v>
      </c>
      <c r="E111" s="368">
        <v>0</v>
      </c>
      <c r="F111" s="405">
        <f t="shared" si="197"/>
        <v>0</v>
      </c>
      <c r="G111" s="368">
        <v>0</v>
      </c>
      <c r="H111" s="405">
        <f t="shared" si="200"/>
        <v>0</v>
      </c>
      <c r="I111" s="368">
        <v>0</v>
      </c>
      <c r="J111" s="405">
        <f t="shared" si="201"/>
        <v>0</v>
      </c>
      <c r="K111" s="427">
        <v>1</v>
      </c>
      <c r="L111" s="462">
        <f t="shared" si="144"/>
        <v>5.5555555555555554</v>
      </c>
      <c r="M111" s="427">
        <v>17</v>
      </c>
      <c r="N111" s="429">
        <f t="shared" si="202"/>
        <v>94.444444444444443</v>
      </c>
      <c r="O111" s="499">
        <f t="shared" si="203"/>
        <v>18</v>
      </c>
    </row>
    <row r="112" spans="1:16" ht="15.6" thickBot="1" x14ac:dyDescent="0.3">
      <c r="A112" s="507" t="s">
        <v>35</v>
      </c>
      <c r="B112" s="507"/>
      <c r="C112" s="508">
        <f>SUM(C73:C111)</f>
        <v>1305</v>
      </c>
      <c r="D112" s="509">
        <f t="shared" si="162"/>
        <v>45.805545805545805</v>
      </c>
      <c r="E112" s="508">
        <f>SUM(E73:E111)</f>
        <v>419</v>
      </c>
      <c r="F112" s="509">
        <f t="shared" ref="F112:F147" si="207">SUM(E112)*100/(O112)</f>
        <v>14.706914706914707</v>
      </c>
      <c r="G112" s="508">
        <f>SUM(G73:G111)</f>
        <v>51</v>
      </c>
      <c r="H112" s="509">
        <f t="shared" si="142"/>
        <v>1.7901017901017902</v>
      </c>
      <c r="I112" s="508">
        <f>SUM(I73:I111)</f>
        <v>295</v>
      </c>
      <c r="J112" s="509">
        <f t="shared" si="143"/>
        <v>10.354510354510355</v>
      </c>
      <c r="K112" s="508">
        <f>SUM(K73:K111)</f>
        <v>34</v>
      </c>
      <c r="L112" s="509">
        <f t="shared" si="144"/>
        <v>1.1934011934011934</v>
      </c>
      <c r="M112" s="508">
        <f>SUM(M73:M111)</f>
        <v>745</v>
      </c>
      <c r="N112" s="418">
        <f t="shared" si="145"/>
        <v>26.14952614952615</v>
      </c>
      <c r="O112" s="419">
        <f>SUM(O73:O111)</f>
        <v>2849</v>
      </c>
    </row>
    <row r="113" spans="1:15" ht="15" customHeight="1" x14ac:dyDescent="0.25">
      <c r="A113" s="510" t="s">
        <v>28</v>
      </c>
      <c r="B113" s="510" t="s">
        <v>40</v>
      </c>
      <c r="C113" s="421">
        <v>351</v>
      </c>
      <c r="D113" s="511">
        <f t="shared" si="162"/>
        <v>58.991596638655459</v>
      </c>
      <c r="E113" s="421">
        <v>115</v>
      </c>
      <c r="F113" s="511">
        <f t="shared" si="207"/>
        <v>19.327731092436974</v>
      </c>
      <c r="G113" s="421">
        <v>4</v>
      </c>
      <c r="H113" s="511">
        <f>SUM(G113)*100/(O113)</f>
        <v>0.67226890756302526</v>
      </c>
      <c r="I113" s="421">
        <v>50</v>
      </c>
      <c r="J113" s="511">
        <f t="shared" si="143"/>
        <v>8.4033613445378155</v>
      </c>
      <c r="K113" s="421">
        <v>3</v>
      </c>
      <c r="L113" s="511">
        <f t="shared" si="144"/>
        <v>0.50420168067226889</v>
      </c>
      <c r="M113" s="421">
        <v>72</v>
      </c>
      <c r="N113" s="422">
        <f t="shared" si="145"/>
        <v>12.100840336134453</v>
      </c>
      <c r="O113" s="512">
        <f>SUM(C113,E113,G113,I113,K113,M113)</f>
        <v>595</v>
      </c>
    </row>
    <row r="114" spans="1:15" ht="15.75" customHeight="1" x14ac:dyDescent="0.25">
      <c r="A114" s="355" t="s">
        <v>28</v>
      </c>
      <c r="B114" s="355" t="s">
        <v>41</v>
      </c>
      <c r="C114" s="423">
        <v>101</v>
      </c>
      <c r="D114" s="497">
        <f t="shared" si="162"/>
        <v>72.142857142857139</v>
      </c>
      <c r="E114" s="423">
        <v>15</v>
      </c>
      <c r="F114" s="497">
        <f t="shared" si="207"/>
        <v>10.714285714285714</v>
      </c>
      <c r="G114" s="423">
        <v>0</v>
      </c>
      <c r="H114" s="497">
        <f t="shared" si="142"/>
        <v>0</v>
      </c>
      <c r="I114" s="423">
        <v>8</v>
      </c>
      <c r="J114" s="497">
        <f t="shared" si="143"/>
        <v>5.7142857142857144</v>
      </c>
      <c r="K114" s="423">
        <v>2</v>
      </c>
      <c r="L114" s="497">
        <f t="shared" si="144"/>
        <v>1.4285714285714286</v>
      </c>
      <c r="M114" s="423">
        <v>14</v>
      </c>
      <c r="N114" s="424">
        <f t="shared" si="145"/>
        <v>10</v>
      </c>
      <c r="O114" s="463">
        <f t="shared" ref="O114:O131" si="208">SUM(C114,E114,G114,I114,K114,M114)</f>
        <v>140</v>
      </c>
    </row>
    <row r="115" spans="1:15" x14ac:dyDescent="0.25">
      <c r="A115" s="348" t="s">
        <v>515</v>
      </c>
      <c r="B115" s="348" t="s">
        <v>40</v>
      </c>
      <c r="C115" s="423">
        <v>4</v>
      </c>
      <c r="D115" s="497">
        <f t="shared" ref="D115:D117" si="209">SUM(C115)*100/(O115)</f>
        <v>100</v>
      </c>
      <c r="E115" s="423">
        <v>0</v>
      </c>
      <c r="F115" s="497">
        <f t="shared" ref="F115:F117" si="210">SUM(E115)*100/(O115)</f>
        <v>0</v>
      </c>
      <c r="G115" s="423">
        <v>0</v>
      </c>
      <c r="H115" s="497">
        <f t="shared" ref="H115:H117" si="211">SUM(G115)*100/(O115)</f>
        <v>0</v>
      </c>
      <c r="I115" s="423">
        <v>0</v>
      </c>
      <c r="J115" s="497">
        <f t="shared" ref="J115:J117" si="212">SUM(I115)*100/(O115)</f>
        <v>0</v>
      </c>
      <c r="K115" s="423">
        <v>0</v>
      </c>
      <c r="L115" s="497">
        <f t="shared" ref="L115:L117" si="213">SUM(K115)*100/(O115)</f>
        <v>0</v>
      </c>
      <c r="M115" s="423">
        <v>0</v>
      </c>
      <c r="N115" s="424">
        <f t="shared" ref="N115:N117" si="214">SUM(M115)*100/(O115)</f>
        <v>0</v>
      </c>
      <c r="O115" s="463">
        <f t="shared" ref="O115:O117" si="215">SUM(C115,E115,G115,I115,K115,M115)</f>
        <v>4</v>
      </c>
    </row>
    <row r="116" spans="1:15" x14ac:dyDescent="0.25">
      <c r="A116" s="348" t="s">
        <v>516</v>
      </c>
      <c r="B116" s="348" t="s">
        <v>40</v>
      </c>
      <c r="C116" s="423">
        <v>8</v>
      </c>
      <c r="D116" s="497">
        <f t="shared" si="209"/>
        <v>100</v>
      </c>
      <c r="E116" s="423">
        <v>0</v>
      </c>
      <c r="F116" s="497">
        <f t="shared" si="210"/>
        <v>0</v>
      </c>
      <c r="G116" s="423">
        <v>0</v>
      </c>
      <c r="H116" s="497">
        <f t="shared" si="211"/>
        <v>0</v>
      </c>
      <c r="I116" s="423">
        <v>0</v>
      </c>
      <c r="J116" s="497">
        <f t="shared" si="212"/>
        <v>0</v>
      </c>
      <c r="K116" s="423">
        <v>0</v>
      </c>
      <c r="L116" s="497">
        <f t="shared" si="213"/>
        <v>0</v>
      </c>
      <c r="M116" s="423">
        <v>0</v>
      </c>
      <c r="N116" s="424">
        <f t="shared" si="214"/>
        <v>0</v>
      </c>
      <c r="O116" s="463">
        <f t="shared" si="215"/>
        <v>8</v>
      </c>
    </row>
    <row r="117" spans="1:15" x14ac:dyDescent="0.25">
      <c r="A117" s="348" t="s">
        <v>517</v>
      </c>
      <c r="B117" s="348" t="s">
        <v>40</v>
      </c>
      <c r="C117" s="423">
        <v>31</v>
      </c>
      <c r="D117" s="497">
        <f t="shared" si="209"/>
        <v>100</v>
      </c>
      <c r="E117" s="423">
        <v>0</v>
      </c>
      <c r="F117" s="497">
        <f t="shared" si="210"/>
        <v>0</v>
      </c>
      <c r="G117" s="423">
        <v>0</v>
      </c>
      <c r="H117" s="497">
        <f t="shared" si="211"/>
        <v>0</v>
      </c>
      <c r="I117" s="423">
        <v>0</v>
      </c>
      <c r="J117" s="497">
        <f t="shared" si="212"/>
        <v>0</v>
      </c>
      <c r="K117" s="423">
        <v>0</v>
      </c>
      <c r="L117" s="497">
        <f t="shared" si="213"/>
        <v>0</v>
      </c>
      <c r="M117" s="423">
        <v>0</v>
      </c>
      <c r="N117" s="424">
        <f t="shared" si="214"/>
        <v>0</v>
      </c>
      <c r="O117" s="463">
        <f t="shared" si="215"/>
        <v>31</v>
      </c>
    </row>
    <row r="118" spans="1:15" ht="15" customHeight="1" x14ac:dyDescent="0.25">
      <c r="A118" s="480" t="s">
        <v>376</v>
      </c>
      <c r="B118" s="408" t="s">
        <v>41</v>
      </c>
      <c r="C118" s="352">
        <v>3</v>
      </c>
      <c r="D118" s="497">
        <f>SUM(C118)*100/(O118)</f>
        <v>100</v>
      </c>
      <c r="E118" s="368">
        <v>0</v>
      </c>
      <c r="F118" s="339">
        <f>SUM(E118)*100/(O118)</f>
        <v>0</v>
      </c>
      <c r="G118" s="368">
        <v>0</v>
      </c>
      <c r="H118" s="405">
        <f>SUM(G118)*100/(O118)</f>
        <v>0</v>
      </c>
      <c r="I118" s="368">
        <v>0</v>
      </c>
      <c r="J118" s="405">
        <f>SUM(I118)*100/(O118)</f>
        <v>0</v>
      </c>
      <c r="K118" s="427">
        <v>0</v>
      </c>
      <c r="L118" s="497">
        <f>SUM(K118)*100/(O118)</f>
        <v>0</v>
      </c>
      <c r="M118" s="427">
        <v>0</v>
      </c>
      <c r="N118" s="429">
        <f>SUM(M118)*100/(O118)</f>
        <v>0</v>
      </c>
      <c r="O118" s="499">
        <f>SUM(C118,E118,G118,I118,K118,M118)</f>
        <v>3</v>
      </c>
    </row>
    <row r="119" spans="1:15" ht="15" customHeight="1" x14ac:dyDescent="0.25">
      <c r="A119" s="355" t="s">
        <v>149</v>
      </c>
      <c r="B119" s="355" t="s">
        <v>40</v>
      </c>
      <c r="C119" s="423">
        <v>179</v>
      </c>
      <c r="D119" s="497">
        <f>SUM(C119)*100/(O119)</f>
        <v>46.981627296587924</v>
      </c>
      <c r="E119" s="423">
        <v>96</v>
      </c>
      <c r="F119" s="497">
        <f>SUM(E119)*100/(O119)</f>
        <v>25.196850393700789</v>
      </c>
      <c r="G119" s="423">
        <v>1</v>
      </c>
      <c r="H119" s="497">
        <f>SUM(G119)*100/(O119)</f>
        <v>0.26246719160104987</v>
      </c>
      <c r="I119" s="423">
        <v>44</v>
      </c>
      <c r="J119" s="497">
        <f>SUM(I119)*100/(O119)</f>
        <v>11.548556430446194</v>
      </c>
      <c r="K119" s="423">
        <v>1</v>
      </c>
      <c r="L119" s="497">
        <f>SUM(K119)*100/(O119)</f>
        <v>0.26246719160104987</v>
      </c>
      <c r="M119" s="423">
        <v>60</v>
      </c>
      <c r="N119" s="424">
        <f>SUM(M119)*100/(O119)</f>
        <v>15.748031496062993</v>
      </c>
      <c r="O119" s="463">
        <f>SUM(C119,E119,G119,I119,K119,M119)</f>
        <v>381</v>
      </c>
    </row>
    <row r="120" spans="1:15" ht="15" customHeight="1" x14ac:dyDescent="0.25">
      <c r="A120" s="355" t="s">
        <v>94</v>
      </c>
      <c r="B120" s="355" t="s">
        <v>40</v>
      </c>
      <c r="C120" s="423">
        <v>368</v>
      </c>
      <c r="D120" s="497">
        <f>SUM(C120)*100/(O120)</f>
        <v>57.680250783699059</v>
      </c>
      <c r="E120" s="423">
        <v>80</v>
      </c>
      <c r="F120" s="497">
        <f t="shared" si="207"/>
        <v>12.539184952978056</v>
      </c>
      <c r="G120" s="423">
        <v>2</v>
      </c>
      <c r="H120" s="497">
        <f>SUM(G120)*100/(O120)</f>
        <v>0.31347962382445144</v>
      </c>
      <c r="I120" s="423">
        <v>74</v>
      </c>
      <c r="J120" s="497">
        <f t="shared" si="143"/>
        <v>11.598746081504702</v>
      </c>
      <c r="K120" s="423">
        <v>4</v>
      </c>
      <c r="L120" s="497">
        <f>SUM(K120)*100/(O120)</f>
        <v>0.62695924764890287</v>
      </c>
      <c r="M120" s="423">
        <v>110</v>
      </c>
      <c r="N120" s="424">
        <f>SUM(M120)*100/(O120)</f>
        <v>17.241379310344829</v>
      </c>
      <c r="O120" s="463">
        <f t="shared" ref="O120:O122" si="216">SUM(C120,E120,G120,I120,K120,M120)</f>
        <v>638</v>
      </c>
    </row>
    <row r="121" spans="1:15" ht="15" customHeight="1" x14ac:dyDescent="0.25">
      <c r="A121" s="355" t="s">
        <v>107</v>
      </c>
      <c r="B121" s="355" t="s">
        <v>40</v>
      </c>
      <c r="C121" s="423">
        <v>99</v>
      </c>
      <c r="D121" s="497">
        <f t="shared" si="162"/>
        <v>45.205479452054796</v>
      </c>
      <c r="E121" s="423">
        <v>52</v>
      </c>
      <c r="F121" s="497">
        <f t="shared" si="207"/>
        <v>23.744292237442924</v>
      </c>
      <c r="G121" s="423">
        <v>0</v>
      </c>
      <c r="H121" s="497">
        <f t="shared" si="142"/>
        <v>0</v>
      </c>
      <c r="I121" s="423">
        <v>40</v>
      </c>
      <c r="J121" s="497">
        <f t="shared" si="143"/>
        <v>18.264840182648403</v>
      </c>
      <c r="K121" s="423">
        <v>1</v>
      </c>
      <c r="L121" s="497">
        <f t="shared" si="144"/>
        <v>0.45662100456621002</v>
      </c>
      <c r="M121" s="423">
        <v>27</v>
      </c>
      <c r="N121" s="424">
        <f t="shared" si="145"/>
        <v>12.328767123287671</v>
      </c>
      <c r="O121" s="463">
        <f t="shared" si="216"/>
        <v>219</v>
      </c>
    </row>
    <row r="122" spans="1:15" ht="15.75" customHeight="1" x14ac:dyDescent="0.25">
      <c r="A122" s="348" t="s">
        <v>131</v>
      </c>
      <c r="B122" s="348" t="s">
        <v>41</v>
      </c>
      <c r="C122" s="423">
        <v>109</v>
      </c>
      <c r="D122" s="497">
        <f>SUM(C122)*100/(O122)</f>
        <v>85.15625</v>
      </c>
      <c r="E122" s="423">
        <v>11</v>
      </c>
      <c r="F122" s="497">
        <f>SUM(E122)*100/(O122)</f>
        <v>8.59375</v>
      </c>
      <c r="G122" s="423">
        <v>3</v>
      </c>
      <c r="H122" s="497">
        <f>SUM(G122)*100/(O122)</f>
        <v>2.34375</v>
      </c>
      <c r="I122" s="423">
        <v>0</v>
      </c>
      <c r="J122" s="497">
        <f>SUM(I122)*100/(O122)</f>
        <v>0</v>
      </c>
      <c r="K122" s="423">
        <v>0</v>
      </c>
      <c r="L122" s="497">
        <f t="shared" si="144"/>
        <v>0</v>
      </c>
      <c r="M122" s="423">
        <v>5</v>
      </c>
      <c r="N122" s="424">
        <f>SUM(M122)*100/(O122)</f>
        <v>3.90625</v>
      </c>
      <c r="O122" s="463">
        <f t="shared" si="216"/>
        <v>128</v>
      </c>
    </row>
    <row r="123" spans="1:15" x14ac:dyDescent="0.25">
      <c r="A123" s="348" t="s">
        <v>6</v>
      </c>
      <c r="B123" s="348" t="s">
        <v>40</v>
      </c>
      <c r="C123" s="423">
        <v>42</v>
      </c>
      <c r="D123" s="497">
        <f t="shared" si="162"/>
        <v>35.593220338983052</v>
      </c>
      <c r="E123" s="423">
        <v>22</v>
      </c>
      <c r="F123" s="497">
        <f t="shared" si="207"/>
        <v>18.64406779661017</v>
      </c>
      <c r="G123" s="423">
        <v>1</v>
      </c>
      <c r="H123" s="497">
        <f t="shared" si="142"/>
        <v>0.84745762711864403</v>
      </c>
      <c r="I123" s="423">
        <v>11</v>
      </c>
      <c r="J123" s="497">
        <f t="shared" si="143"/>
        <v>9.3220338983050848</v>
      </c>
      <c r="K123" s="423">
        <v>0</v>
      </c>
      <c r="L123" s="497">
        <f t="shared" si="144"/>
        <v>0</v>
      </c>
      <c r="M123" s="423">
        <v>42</v>
      </c>
      <c r="N123" s="424">
        <f t="shared" si="145"/>
        <v>35.593220338983052</v>
      </c>
      <c r="O123" s="463">
        <f t="shared" si="208"/>
        <v>118</v>
      </c>
    </row>
    <row r="124" spans="1:15" x14ac:dyDescent="0.25">
      <c r="A124" s="348" t="s">
        <v>217</v>
      </c>
      <c r="B124" s="348" t="s">
        <v>40</v>
      </c>
      <c r="C124" s="423">
        <v>2</v>
      </c>
      <c r="D124" s="497">
        <f t="shared" si="162"/>
        <v>50</v>
      </c>
      <c r="E124" s="423">
        <v>2</v>
      </c>
      <c r="F124" s="497">
        <f t="shared" si="207"/>
        <v>50</v>
      </c>
      <c r="G124" s="423">
        <v>0</v>
      </c>
      <c r="H124" s="497">
        <f t="shared" si="142"/>
        <v>0</v>
      </c>
      <c r="I124" s="423">
        <v>0</v>
      </c>
      <c r="J124" s="497">
        <f t="shared" si="143"/>
        <v>0</v>
      </c>
      <c r="K124" s="423">
        <v>0</v>
      </c>
      <c r="L124" s="497">
        <f t="shared" si="144"/>
        <v>0</v>
      </c>
      <c r="M124" s="423">
        <v>0</v>
      </c>
      <c r="N124" s="424">
        <f t="shared" si="145"/>
        <v>0</v>
      </c>
      <c r="O124" s="463">
        <f t="shared" si="208"/>
        <v>4</v>
      </c>
    </row>
    <row r="125" spans="1:15" x14ac:dyDescent="0.25">
      <c r="A125" s="348" t="s">
        <v>218</v>
      </c>
      <c r="B125" s="348" t="s">
        <v>40</v>
      </c>
      <c r="C125" s="423">
        <v>25</v>
      </c>
      <c r="D125" s="497">
        <f t="shared" si="162"/>
        <v>89.285714285714292</v>
      </c>
      <c r="E125" s="423">
        <v>0</v>
      </c>
      <c r="F125" s="497">
        <f t="shared" si="207"/>
        <v>0</v>
      </c>
      <c r="G125" s="423">
        <v>0</v>
      </c>
      <c r="H125" s="497">
        <f t="shared" si="142"/>
        <v>0</v>
      </c>
      <c r="I125" s="423">
        <v>3</v>
      </c>
      <c r="J125" s="497">
        <f t="shared" si="143"/>
        <v>10.714285714285714</v>
      </c>
      <c r="K125" s="423">
        <v>0</v>
      </c>
      <c r="L125" s="497">
        <f t="shared" si="144"/>
        <v>0</v>
      </c>
      <c r="M125" s="423">
        <v>0</v>
      </c>
      <c r="N125" s="424">
        <f t="shared" si="145"/>
        <v>0</v>
      </c>
      <c r="O125" s="463">
        <f t="shared" si="208"/>
        <v>28</v>
      </c>
    </row>
    <row r="126" spans="1:15" x14ac:dyDescent="0.25">
      <c r="A126" s="348" t="s">
        <v>25</v>
      </c>
      <c r="B126" s="348" t="s">
        <v>40</v>
      </c>
      <c r="C126" s="423">
        <v>95</v>
      </c>
      <c r="D126" s="497">
        <f t="shared" ref="D126:D128" si="217">SUM(C126)*100/(O126)</f>
        <v>56.547619047619051</v>
      </c>
      <c r="E126" s="423">
        <v>30</v>
      </c>
      <c r="F126" s="497">
        <f t="shared" ref="F126:F128" si="218">SUM(E126)*100/(O126)</f>
        <v>17.857142857142858</v>
      </c>
      <c r="G126" s="423">
        <v>0</v>
      </c>
      <c r="H126" s="497">
        <f t="shared" ref="H126:H128" si="219">SUM(G126)*100/(O126)</f>
        <v>0</v>
      </c>
      <c r="I126" s="423">
        <v>12</v>
      </c>
      <c r="J126" s="497">
        <f t="shared" ref="J126:J128" si="220">SUM(I126)*100/(O126)</f>
        <v>7.1428571428571432</v>
      </c>
      <c r="K126" s="423">
        <v>2</v>
      </c>
      <c r="L126" s="497">
        <f t="shared" ref="L126:L128" si="221">SUM(K126)*100/(O126)</f>
        <v>1.1904761904761905</v>
      </c>
      <c r="M126" s="423">
        <v>29</v>
      </c>
      <c r="N126" s="424">
        <f t="shared" ref="N126:N128" si="222">SUM(M126)*100/(O126)</f>
        <v>17.261904761904763</v>
      </c>
      <c r="O126" s="463">
        <f t="shared" ref="O126:O128" si="223">SUM(C126,E126,G126,I126,K126,M126)</f>
        <v>168</v>
      </c>
    </row>
    <row r="127" spans="1:15" ht="15" customHeight="1" x14ac:dyDescent="0.25">
      <c r="A127" s="348" t="s">
        <v>220</v>
      </c>
      <c r="B127" s="365" t="s">
        <v>40</v>
      </c>
      <c r="C127" s="427">
        <v>0</v>
      </c>
      <c r="D127" s="497">
        <f t="shared" si="217"/>
        <v>0</v>
      </c>
      <c r="E127" s="427">
        <v>1</v>
      </c>
      <c r="F127" s="497">
        <f t="shared" si="218"/>
        <v>100</v>
      </c>
      <c r="G127" s="427">
        <v>0</v>
      </c>
      <c r="H127" s="497">
        <f t="shared" si="219"/>
        <v>0</v>
      </c>
      <c r="I127" s="427">
        <v>0</v>
      </c>
      <c r="J127" s="497">
        <f t="shared" si="220"/>
        <v>0</v>
      </c>
      <c r="K127" s="427">
        <v>0</v>
      </c>
      <c r="L127" s="497">
        <f t="shared" si="221"/>
        <v>0</v>
      </c>
      <c r="M127" s="427">
        <v>0</v>
      </c>
      <c r="N127" s="424">
        <f t="shared" si="222"/>
        <v>0</v>
      </c>
      <c r="O127" s="463">
        <f t="shared" si="223"/>
        <v>1</v>
      </c>
    </row>
    <row r="128" spans="1:15" x14ac:dyDescent="0.25">
      <c r="A128" s="348" t="s">
        <v>221</v>
      </c>
      <c r="B128" s="365" t="s">
        <v>40</v>
      </c>
      <c r="C128" s="427">
        <v>9</v>
      </c>
      <c r="D128" s="497">
        <f t="shared" si="217"/>
        <v>81.818181818181813</v>
      </c>
      <c r="E128" s="427">
        <v>2</v>
      </c>
      <c r="F128" s="497">
        <f t="shared" si="218"/>
        <v>18.181818181818183</v>
      </c>
      <c r="G128" s="427">
        <v>0</v>
      </c>
      <c r="H128" s="497">
        <f t="shared" si="219"/>
        <v>0</v>
      </c>
      <c r="I128" s="427">
        <v>0</v>
      </c>
      <c r="J128" s="497">
        <f t="shared" si="220"/>
        <v>0</v>
      </c>
      <c r="K128" s="427">
        <v>0</v>
      </c>
      <c r="L128" s="497">
        <f t="shared" si="221"/>
        <v>0</v>
      </c>
      <c r="M128" s="427">
        <v>0</v>
      </c>
      <c r="N128" s="424">
        <f t="shared" si="222"/>
        <v>0</v>
      </c>
      <c r="O128" s="463">
        <f t="shared" si="223"/>
        <v>11</v>
      </c>
    </row>
    <row r="129" spans="1:18" s="300" customFormat="1" ht="15" customHeight="1" x14ac:dyDescent="0.25">
      <c r="A129" s="348" t="s">
        <v>153</v>
      </c>
      <c r="B129" s="365" t="s">
        <v>41</v>
      </c>
      <c r="C129" s="427">
        <v>172</v>
      </c>
      <c r="D129" s="497">
        <f t="shared" si="162"/>
        <v>82.296650717703344</v>
      </c>
      <c r="E129" s="427">
        <v>0</v>
      </c>
      <c r="F129" s="497">
        <f t="shared" si="207"/>
        <v>0</v>
      </c>
      <c r="G129" s="427">
        <v>7</v>
      </c>
      <c r="H129" s="497">
        <f t="shared" si="142"/>
        <v>3.3492822966507179</v>
      </c>
      <c r="I129" s="427">
        <v>1</v>
      </c>
      <c r="J129" s="497">
        <f t="shared" si="143"/>
        <v>0.4784688995215311</v>
      </c>
      <c r="K129" s="427">
        <v>8</v>
      </c>
      <c r="L129" s="497">
        <f t="shared" si="144"/>
        <v>3.8277511961722488</v>
      </c>
      <c r="M129" s="427">
        <v>21</v>
      </c>
      <c r="N129" s="424">
        <f t="shared" si="145"/>
        <v>10.047846889952153</v>
      </c>
      <c r="O129" s="463">
        <f t="shared" si="208"/>
        <v>209</v>
      </c>
    </row>
    <row r="130" spans="1:18" ht="15" customHeight="1" x14ac:dyDescent="0.25">
      <c r="A130" s="480" t="s">
        <v>379</v>
      </c>
      <c r="B130" s="408" t="s">
        <v>41</v>
      </c>
      <c r="C130" s="352">
        <v>1</v>
      </c>
      <c r="D130" s="497">
        <f>SUM(C130)*100/(O130)</f>
        <v>100</v>
      </c>
      <c r="E130" s="368">
        <v>0</v>
      </c>
      <c r="F130" s="339">
        <f>SUM(E130)*100/(O130)</f>
        <v>0</v>
      </c>
      <c r="G130" s="368">
        <v>0</v>
      </c>
      <c r="H130" s="405">
        <f>SUM(G130)*100/(O130)</f>
        <v>0</v>
      </c>
      <c r="I130" s="368">
        <v>0</v>
      </c>
      <c r="J130" s="405">
        <f>SUM(I130)*100/(O130)</f>
        <v>0</v>
      </c>
      <c r="K130" s="427">
        <v>0</v>
      </c>
      <c r="L130" s="497">
        <f>SUM(K130)*100/(O130)</f>
        <v>0</v>
      </c>
      <c r="M130" s="427">
        <v>0</v>
      </c>
      <c r="N130" s="429">
        <f>SUM(M130)*100/(O130)</f>
        <v>0</v>
      </c>
      <c r="O130" s="499">
        <f>SUM(C130,E130,G130,I130,K130,M130)</f>
        <v>1</v>
      </c>
    </row>
    <row r="131" spans="1:18" s="300" customFormat="1" ht="15" customHeight="1" x14ac:dyDescent="0.25">
      <c r="A131" s="355" t="s">
        <v>4</v>
      </c>
      <c r="B131" s="500" t="s">
        <v>40</v>
      </c>
      <c r="C131" s="427">
        <v>98</v>
      </c>
      <c r="D131" s="497">
        <f t="shared" si="162"/>
        <v>46.009389671361504</v>
      </c>
      <c r="E131" s="427">
        <v>42</v>
      </c>
      <c r="F131" s="497">
        <f t="shared" si="207"/>
        <v>19.718309859154928</v>
      </c>
      <c r="G131" s="427">
        <v>0</v>
      </c>
      <c r="H131" s="497">
        <f t="shared" si="142"/>
        <v>0</v>
      </c>
      <c r="I131" s="427">
        <v>21</v>
      </c>
      <c r="J131" s="497">
        <f t="shared" si="143"/>
        <v>9.8591549295774641</v>
      </c>
      <c r="K131" s="427">
        <v>0</v>
      </c>
      <c r="L131" s="497">
        <f t="shared" si="144"/>
        <v>0</v>
      </c>
      <c r="M131" s="427">
        <v>52</v>
      </c>
      <c r="N131" s="497">
        <f t="shared" si="145"/>
        <v>24.413145539906104</v>
      </c>
      <c r="O131" s="513">
        <f t="shared" si="208"/>
        <v>213</v>
      </c>
      <c r="P131" s="299"/>
      <c r="Q131" s="299"/>
      <c r="R131" s="299"/>
    </row>
    <row r="132" spans="1:18" ht="15" customHeight="1" x14ac:dyDescent="0.25">
      <c r="A132" s="472" t="s">
        <v>526</v>
      </c>
      <c r="B132" s="355" t="s">
        <v>40</v>
      </c>
      <c r="C132" s="423">
        <v>3</v>
      </c>
      <c r="D132" s="497">
        <f>SUM(C132)*100/(O132)</f>
        <v>100</v>
      </c>
      <c r="E132" s="423">
        <v>0</v>
      </c>
      <c r="F132" s="497">
        <f>SUM(E132)*100/(O132)</f>
        <v>0</v>
      </c>
      <c r="G132" s="423">
        <v>0</v>
      </c>
      <c r="H132" s="497">
        <f>SUM(G132)*100/(O132)</f>
        <v>0</v>
      </c>
      <c r="I132" s="423">
        <v>0</v>
      </c>
      <c r="J132" s="497">
        <f>SUM(I132)*100/(O132)</f>
        <v>0</v>
      </c>
      <c r="K132" s="423">
        <v>0</v>
      </c>
      <c r="L132" s="497">
        <f>SUM(K132)*100/(O132)</f>
        <v>0</v>
      </c>
      <c r="M132" s="423">
        <v>0</v>
      </c>
      <c r="N132" s="497">
        <f>SUM(M132)*100/(O132)</f>
        <v>0</v>
      </c>
      <c r="O132" s="463">
        <f>SUM(C132,E132,G132,I132,K132,M132)</f>
        <v>3</v>
      </c>
    </row>
    <row r="133" spans="1:18" ht="15" customHeight="1" x14ac:dyDescent="0.25">
      <c r="A133" s="472" t="s">
        <v>219</v>
      </c>
      <c r="B133" s="355" t="s">
        <v>40</v>
      </c>
      <c r="C133" s="423">
        <v>23</v>
      </c>
      <c r="D133" s="497">
        <f>SUM(C133)*100/(O133)</f>
        <v>82.142857142857139</v>
      </c>
      <c r="E133" s="423">
        <v>4</v>
      </c>
      <c r="F133" s="497">
        <f>SUM(E133)*100/(O133)</f>
        <v>14.285714285714286</v>
      </c>
      <c r="G133" s="423">
        <v>0</v>
      </c>
      <c r="H133" s="497">
        <f>SUM(G133)*100/(O133)</f>
        <v>0</v>
      </c>
      <c r="I133" s="423">
        <v>1</v>
      </c>
      <c r="J133" s="497">
        <f>SUM(I133)*100/(O133)</f>
        <v>3.5714285714285716</v>
      </c>
      <c r="K133" s="423">
        <v>0</v>
      </c>
      <c r="L133" s="497">
        <f>SUM(K133)*100/(O133)</f>
        <v>0</v>
      </c>
      <c r="M133" s="423">
        <v>0</v>
      </c>
      <c r="N133" s="497">
        <f>SUM(M133)*100/(O133)</f>
        <v>0</v>
      </c>
      <c r="O133" s="463">
        <f>SUM(C133,E133,G133,I133,K133,M133)</f>
        <v>28</v>
      </c>
    </row>
    <row r="134" spans="1:18" x14ac:dyDescent="0.25">
      <c r="A134" s="480" t="s">
        <v>400</v>
      </c>
      <c r="B134" s="348" t="s">
        <v>40</v>
      </c>
      <c r="C134" s="423">
        <v>11</v>
      </c>
      <c r="D134" s="497">
        <f t="shared" ref="D134:D136" si="224">SUM(C134)*100/(O134)</f>
        <v>100</v>
      </c>
      <c r="E134" s="423">
        <v>0</v>
      </c>
      <c r="F134" s="497">
        <f t="shared" ref="F134:F136" si="225">SUM(E134)*100/(O134)</f>
        <v>0</v>
      </c>
      <c r="G134" s="423">
        <v>0</v>
      </c>
      <c r="H134" s="497">
        <f t="shared" ref="H134:H136" si="226">SUM(G134)*100/(O134)</f>
        <v>0</v>
      </c>
      <c r="I134" s="423">
        <v>0</v>
      </c>
      <c r="J134" s="497">
        <f t="shared" ref="J134:J136" si="227">SUM(I134)*100/(O134)</f>
        <v>0</v>
      </c>
      <c r="K134" s="423">
        <v>0</v>
      </c>
      <c r="L134" s="497">
        <f t="shared" ref="L134:L136" si="228">SUM(K134)*100/(O134)</f>
        <v>0</v>
      </c>
      <c r="M134" s="423">
        <v>0</v>
      </c>
      <c r="N134" s="424">
        <f t="shared" ref="N134:N136" si="229">SUM(M134)*100/(O134)</f>
        <v>0</v>
      </c>
      <c r="O134" s="463">
        <f t="shared" ref="O134:O136" si="230">SUM(C134,E134,G134,I134,K134,M134)</f>
        <v>11</v>
      </c>
    </row>
    <row r="135" spans="1:18" x14ac:dyDescent="0.25">
      <c r="A135" s="583" t="s">
        <v>401</v>
      </c>
      <c r="B135" s="348" t="s">
        <v>40</v>
      </c>
      <c r="C135" s="423">
        <v>3</v>
      </c>
      <c r="D135" s="497">
        <f t="shared" si="224"/>
        <v>100</v>
      </c>
      <c r="E135" s="423">
        <v>0</v>
      </c>
      <c r="F135" s="497">
        <f t="shared" si="225"/>
        <v>0</v>
      </c>
      <c r="G135" s="423">
        <v>0</v>
      </c>
      <c r="H135" s="497">
        <f t="shared" si="226"/>
        <v>0</v>
      </c>
      <c r="I135" s="423">
        <v>0</v>
      </c>
      <c r="J135" s="497">
        <f t="shared" si="227"/>
        <v>0</v>
      </c>
      <c r="K135" s="423">
        <v>0</v>
      </c>
      <c r="L135" s="497">
        <f t="shared" si="228"/>
        <v>0</v>
      </c>
      <c r="M135" s="423">
        <v>0</v>
      </c>
      <c r="N135" s="424">
        <f t="shared" si="229"/>
        <v>0</v>
      </c>
      <c r="O135" s="463">
        <f t="shared" si="230"/>
        <v>3</v>
      </c>
    </row>
    <row r="136" spans="1:18" x14ac:dyDescent="0.25">
      <c r="A136" s="583" t="s">
        <v>402</v>
      </c>
      <c r="B136" s="348" t="s">
        <v>40</v>
      </c>
      <c r="C136" s="423">
        <v>4</v>
      </c>
      <c r="D136" s="497">
        <f t="shared" si="224"/>
        <v>100</v>
      </c>
      <c r="E136" s="423">
        <v>0</v>
      </c>
      <c r="F136" s="497">
        <f t="shared" si="225"/>
        <v>0</v>
      </c>
      <c r="G136" s="423">
        <v>0</v>
      </c>
      <c r="H136" s="497">
        <f t="shared" si="226"/>
        <v>0</v>
      </c>
      <c r="I136" s="423">
        <v>0</v>
      </c>
      <c r="J136" s="497">
        <f t="shared" si="227"/>
        <v>0</v>
      </c>
      <c r="K136" s="423">
        <v>0</v>
      </c>
      <c r="L136" s="497">
        <f t="shared" si="228"/>
        <v>0</v>
      </c>
      <c r="M136" s="423">
        <v>0</v>
      </c>
      <c r="N136" s="424">
        <f t="shared" si="229"/>
        <v>0</v>
      </c>
      <c r="O136" s="463">
        <f t="shared" si="230"/>
        <v>4</v>
      </c>
    </row>
    <row r="137" spans="1:18" s="300" customFormat="1" ht="15" customHeight="1" x14ac:dyDescent="0.25">
      <c r="A137" s="480" t="s">
        <v>350</v>
      </c>
      <c r="B137" s="500" t="s">
        <v>41</v>
      </c>
      <c r="C137" s="427">
        <v>91</v>
      </c>
      <c r="D137" s="497">
        <f t="shared" ref="D137" si="231">SUM(C137)*100/(O137)</f>
        <v>100</v>
      </c>
      <c r="E137" s="427">
        <v>0</v>
      </c>
      <c r="F137" s="497">
        <f t="shared" ref="F137" si="232">SUM(E137)*100/(O137)</f>
        <v>0</v>
      </c>
      <c r="G137" s="427">
        <v>0</v>
      </c>
      <c r="H137" s="497">
        <f t="shared" ref="H137" si="233">SUM(G137)*100/(O137)</f>
        <v>0</v>
      </c>
      <c r="I137" s="427">
        <v>0</v>
      </c>
      <c r="J137" s="497">
        <f t="shared" ref="J137" si="234">SUM(I137)*100/(O137)</f>
        <v>0</v>
      </c>
      <c r="K137" s="427">
        <v>0</v>
      </c>
      <c r="L137" s="497">
        <f t="shared" ref="L137" si="235">SUM(K137)*100/(O137)</f>
        <v>0</v>
      </c>
      <c r="M137" s="427">
        <v>0</v>
      </c>
      <c r="N137" s="497">
        <f t="shared" ref="N137" si="236">SUM(M137)*100/(O137)</f>
        <v>0</v>
      </c>
      <c r="O137" s="513">
        <f t="shared" ref="O137" si="237">SUM(C137,E137,G137,I137,K137,M137)</f>
        <v>91</v>
      </c>
      <c r="P137" s="299"/>
      <c r="Q137" s="299"/>
      <c r="R137" s="299"/>
    </row>
    <row r="138" spans="1:18" ht="15" customHeight="1" x14ac:dyDescent="0.25">
      <c r="A138" s="480" t="s">
        <v>351</v>
      </c>
      <c r="B138" s="355" t="s">
        <v>41</v>
      </c>
      <c r="C138" s="423">
        <v>13</v>
      </c>
      <c r="D138" s="497">
        <f>SUM(C138)*100/(O138)</f>
        <v>100</v>
      </c>
      <c r="E138" s="423">
        <v>0</v>
      </c>
      <c r="F138" s="497">
        <f>SUM(E138)*100/(O138)</f>
        <v>0</v>
      </c>
      <c r="G138" s="423">
        <v>0</v>
      </c>
      <c r="H138" s="497">
        <f>SUM(G138)*100/(O138)</f>
        <v>0</v>
      </c>
      <c r="I138" s="423">
        <v>0</v>
      </c>
      <c r="J138" s="497">
        <f>SUM(I138)*100/(O138)</f>
        <v>0</v>
      </c>
      <c r="K138" s="423">
        <v>0</v>
      </c>
      <c r="L138" s="497">
        <f>SUM(K138)*100/(O138)</f>
        <v>0</v>
      </c>
      <c r="M138" s="423">
        <v>0</v>
      </c>
      <c r="N138" s="497">
        <f>SUM(M138)*100/(O138)</f>
        <v>0</v>
      </c>
      <c r="O138" s="463">
        <f>SUM(C138,E138,G138,I138,K138,M138)</f>
        <v>13</v>
      </c>
    </row>
    <row r="139" spans="1:18" ht="15" customHeight="1" x14ac:dyDescent="0.25">
      <c r="A139" s="333" t="s">
        <v>167</v>
      </c>
      <c r="B139" s="355" t="s">
        <v>40</v>
      </c>
      <c r="C139" s="423">
        <v>0</v>
      </c>
      <c r="D139" s="497">
        <f>SUM(C139)*100/(O139)</f>
        <v>0</v>
      </c>
      <c r="E139" s="423">
        <v>0</v>
      </c>
      <c r="F139" s="497">
        <f>SUM(E139)*100/(O139)</f>
        <v>0</v>
      </c>
      <c r="G139" s="423">
        <v>0</v>
      </c>
      <c r="H139" s="497">
        <f>SUM(G139)*100/(O139)</f>
        <v>0</v>
      </c>
      <c r="I139" s="423">
        <v>0</v>
      </c>
      <c r="J139" s="497">
        <f>SUM(I139)*100/(O139)</f>
        <v>0</v>
      </c>
      <c r="K139" s="423">
        <v>0</v>
      </c>
      <c r="L139" s="497">
        <f>SUM(K139)*100/(O139)</f>
        <v>0</v>
      </c>
      <c r="M139" s="423">
        <v>3</v>
      </c>
      <c r="N139" s="497">
        <f>SUM(M139)*100/(O139)</f>
        <v>100</v>
      </c>
      <c r="O139" s="463">
        <f>SUM(C139,E139,G139,I139,K139,M139)</f>
        <v>3</v>
      </c>
    </row>
    <row r="140" spans="1:18" ht="15" customHeight="1" x14ac:dyDescent="0.25">
      <c r="A140" s="355" t="s">
        <v>142</v>
      </c>
      <c r="B140" s="355" t="s">
        <v>40</v>
      </c>
      <c r="C140" s="423">
        <v>81</v>
      </c>
      <c r="D140" s="497">
        <f>SUM(C140)*100/(O140)</f>
        <v>41.326530612244895</v>
      </c>
      <c r="E140" s="423">
        <v>34</v>
      </c>
      <c r="F140" s="497">
        <f>SUM(E140)*100/(O140)</f>
        <v>17.346938775510203</v>
      </c>
      <c r="G140" s="423">
        <v>5</v>
      </c>
      <c r="H140" s="497">
        <f>SUM(G140)*100/(O140)</f>
        <v>2.5510204081632653</v>
      </c>
      <c r="I140" s="423">
        <v>27</v>
      </c>
      <c r="J140" s="497">
        <f>SUM(I140)*100/(O140)</f>
        <v>13.775510204081632</v>
      </c>
      <c r="K140" s="423">
        <v>0</v>
      </c>
      <c r="L140" s="497">
        <f>SUM(K140)*100/(O140)</f>
        <v>0</v>
      </c>
      <c r="M140" s="423">
        <v>49</v>
      </c>
      <c r="N140" s="424">
        <f>SUM(M140)*100/(O140)</f>
        <v>25</v>
      </c>
      <c r="O140" s="463">
        <f t="shared" ref="O140:O144" si="238">SUM(C140,E140,G140,I140,K140,M140)</f>
        <v>196</v>
      </c>
    </row>
    <row r="141" spans="1:18" ht="15" customHeight="1" x14ac:dyDescent="0.25">
      <c r="A141" s="355" t="s">
        <v>196</v>
      </c>
      <c r="B141" s="355" t="s">
        <v>41</v>
      </c>
      <c r="C141" s="423">
        <v>50</v>
      </c>
      <c r="D141" s="497">
        <f>SUM(C141)*100/(O141)</f>
        <v>90.909090909090907</v>
      </c>
      <c r="E141" s="423">
        <v>5</v>
      </c>
      <c r="F141" s="497">
        <f t="shared" ref="F141:F142" si="239">SUM(E141)*100/(O141)</f>
        <v>9.0909090909090917</v>
      </c>
      <c r="G141" s="423">
        <v>0</v>
      </c>
      <c r="H141" s="497">
        <f>SUM(G141)*100/(O141)</f>
        <v>0</v>
      </c>
      <c r="I141" s="423">
        <v>0</v>
      </c>
      <c r="J141" s="497">
        <f t="shared" ref="J141:J144" si="240">SUM(I141)*100/(O141)</f>
        <v>0</v>
      </c>
      <c r="K141" s="423">
        <v>0</v>
      </c>
      <c r="L141" s="497">
        <f>SUM(K141)*100/(O141)</f>
        <v>0</v>
      </c>
      <c r="M141" s="423">
        <v>0</v>
      </c>
      <c r="N141" s="424">
        <f>SUM(M141)*100/(O141)</f>
        <v>0</v>
      </c>
      <c r="O141" s="463">
        <f t="shared" si="238"/>
        <v>55</v>
      </c>
    </row>
    <row r="142" spans="1:18" ht="15" customHeight="1" x14ac:dyDescent="0.25">
      <c r="A142" s="355" t="s">
        <v>205</v>
      </c>
      <c r="B142" s="355" t="s">
        <v>41</v>
      </c>
      <c r="C142" s="423">
        <v>36</v>
      </c>
      <c r="D142" s="497">
        <f t="shared" ref="D142" si="241">SUM(C142)*100/(O142)</f>
        <v>80</v>
      </c>
      <c r="E142" s="423">
        <v>6</v>
      </c>
      <c r="F142" s="497">
        <f t="shared" si="239"/>
        <v>13.333333333333334</v>
      </c>
      <c r="G142" s="423">
        <v>1</v>
      </c>
      <c r="H142" s="497">
        <f t="shared" ref="H142" si="242">SUM(G142)*100/(O142)</f>
        <v>2.2222222222222223</v>
      </c>
      <c r="I142" s="423">
        <v>2</v>
      </c>
      <c r="J142" s="497">
        <f t="shared" si="240"/>
        <v>4.4444444444444446</v>
      </c>
      <c r="K142" s="423">
        <v>0</v>
      </c>
      <c r="L142" s="497">
        <f t="shared" ref="L142" si="243">SUM(K142)*100/(O142)</f>
        <v>0</v>
      </c>
      <c r="M142" s="423">
        <v>0</v>
      </c>
      <c r="N142" s="424">
        <f t="shared" ref="N142" si="244">SUM(M142)*100/(O142)</f>
        <v>0</v>
      </c>
      <c r="O142" s="463">
        <f t="shared" si="238"/>
        <v>45</v>
      </c>
    </row>
    <row r="143" spans="1:18" ht="15" customHeight="1" x14ac:dyDescent="0.25">
      <c r="A143" s="480" t="s">
        <v>348</v>
      </c>
      <c r="B143" s="355" t="s">
        <v>41</v>
      </c>
      <c r="C143" s="423">
        <v>66</v>
      </c>
      <c r="D143" s="497">
        <f>SUM(C143)*100/(O143)</f>
        <v>100</v>
      </c>
      <c r="E143" s="423">
        <v>0</v>
      </c>
      <c r="F143" s="497">
        <f t="shared" ref="F143:F144" si="245">SUM(E143)*100/(O143)</f>
        <v>0</v>
      </c>
      <c r="G143" s="423">
        <v>0</v>
      </c>
      <c r="H143" s="497">
        <f>SUM(G143)*100/(O143)</f>
        <v>0</v>
      </c>
      <c r="I143" s="423">
        <v>0</v>
      </c>
      <c r="J143" s="497">
        <f t="shared" si="240"/>
        <v>0</v>
      </c>
      <c r="K143" s="423">
        <v>0</v>
      </c>
      <c r="L143" s="497">
        <f>SUM(K143)*100/(O143)</f>
        <v>0</v>
      </c>
      <c r="M143" s="423">
        <v>0</v>
      </c>
      <c r="N143" s="424">
        <f>SUM(M143)*100/(O143)</f>
        <v>0</v>
      </c>
      <c r="O143" s="463">
        <f t="shared" si="238"/>
        <v>66</v>
      </c>
    </row>
    <row r="144" spans="1:18" ht="15" customHeight="1" x14ac:dyDescent="0.25">
      <c r="A144" s="480" t="s">
        <v>349</v>
      </c>
      <c r="B144" s="355" t="s">
        <v>41</v>
      </c>
      <c r="C144" s="423">
        <v>82</v>
      </c>
      <c r="D144" s="497">
        <f t="shared" ref="D144" si="246">SUM(C144)*100/(O144)</f>
        <v>100</v>
      </c>
      <c r="E144" s="423">
        <v>0</v>
      </c>
      <c r="F144" s="497">
        <f t="shared" si="245"/>
        <v>0</v>
      </c>
      <c r="G144" s="423">
        <v>0</v>
      </c>
      <c r="H144" s="497">
        <f t="shared" ref="H144" si="247">SUM(G144)*100/(O144)</f>
        <v>0</v>
      </c>
      <c r="I144" s="423">
        <v>0</v>
      </c>
      <c r="J144" s="497">
        <f t="shared" si="240"/>
        <v>0</v>
      </c>
      <c r="K144" s="423">
        <v>0</v>
      </c>
      <c r="L144" s="497">
        <f t="shared" ref="L144" si="248">SUM(K144)*100/(O144)</f>
        <v>0</v>
      </c>
      <c r="M144" s="423">
        <v>0</v>
      </c>
      <c r="N144" s="424">
        <f t="shared" ref="N144" si="249">SUM(M144)*100/(O144)</f>
        <v>0</v>
      </c>
      <c r="O144" s="463">
        <f t="shared" si="238"/>
        <v>82</v>
      </c>
    </row>
    <row r="145" spans="1:15" ht="27.6" x14ac:dyDescent="0.25">
      <c r="A145" s="409" t="s">
        <v>171</v>
      </c>
      <c r="B145" s="355" t="s">
        <v>40</v>
      </c>
      <c r="C145" s="423">
        <v>55</v>
      </c>
      <c r="D145" s="497">
        <f>SUM(C145)*100/(O145)</f>
        <v>56.701030927835049</v>
      </c>
      <c r="E145" s="423">
        <v>13</v>
      </c>
      <c r="F145" s="497">
        <f>SUM(E145)*100/(O145)</f>
        <v>13.402061855670103</v>
      </c>
      <c r="G145" s="423">
        <v>0</v>
      </c>
      <c r="H145" s="497">
        <f>SUM(G145)*100/(O145)</f>
        <v>0</v>
      </c>
      <c r="I145" s="423">
        <v>20</v>
      </c>
      <c r="J145" s="497">
        <f>SUM(I145)*100/(O145)</f>
        <v>20.618556701030929</v>
      </c>
      <c r="K145" s="423">
        <v>0</v>
      </c>
      <c r="L145" s="497">
        <f>SUM(K145)*100/(O145)</f>
        <v>0</v>
      </c>
      <c r="M145" s="423">
        <v>9</v>
      </c>
      <c r="N145" s="497">
        <f>SUM(M145)*100/(O145)</f>
        <v>9.2783505154639183</v>
      </c>
      <c r="O145" s="463">
        <f>SUM(C145,E145,G145,I145,K145,M145)</f>
        <v>97</v>
      </c>
    </row>
    <row r="146" spans="1:15" ht="15.6" thickBot="1" x14ac:dyDescent="0.3">
      <c r="A146" s="432" t="s">
        <v>36</v>
      </c>
      <c r="B146" s="514"/>
      <c r="C146" s="436">
        <f>SUM(C113:C145)</f>
        <v>2215</v>
      </c>
      <c r="D146" s="515">
        <f t="shared" si="162"/>
        <v>61.579093689185434</v>
      </c>
      <c r="E146" s="436">
        <f>SUM(E113:E145)</f>
        <v>530</v>
      </c>
      <c r="F146" s="515">
        <f t="shared" si="207"/>
        <v>14.734500973033082</v>
      </c>
      <c r="G146" s="436">
        <f>SUM(G113:G145)</f>
        <v>24</v>
      </c>
      <c r="H146" s="515">
        <f t="shared" si="142"/>
        <v>0.66722268557130937</v>
      </c>
      <c r="I146" s="436">
        <f>SUM(I113:I145)</f>
        <v>314</v>
      </c>
      <c r="J146" s="437">
        <f t="shared" si="143"/>
        <v>8.7294968028912976</v>
      </c>
      <c r="K146" s="483">
        <f>SUM(K113:K145)</f>
        <v>21</v>
      </c>
      <c r="L146" s="515">
        <f t="shared" si="144"/>
        <v>0.58381984987489577</v>
      </c>
      <c r="M146" s="436">
        <f>SUM(M113:M145)</f>
        <v>493</v>
      </c>
      <c r="N146" s="437">
        <f t="shared" si="145"/>
        <v>13.705865999443981</v>
      </c>
      <c r="O146" s="439">
        <f>SUM(O113:O145)</f>
        <v>3597</v>
      </c>
    </row>
    <row r="147" spans="1:15" ht="15.6" thickBot="1" x14ac:dyDescent="0.3">
      <c r="A147" s="516" t="s">
        <v>21</v>
      </c>
      <c r="B147" s="517"/>
      <c r="C147" s="518">
        <f>SUM(C63,C32,C112,C146)</f>
        <v>5819</v>
      </c>
      <c r="D147" s="519">
        <f t="shared" si="162"/>
        <v>54.953253376145057</v>
      </c>
      <c r="E147" s="518">
        <f>SUM(E63,E32,E112,E146)</f>
        <v>1366</v>
      </c>
      <c r="F147" s="519">
        <f t="shared" si="207"/>
        <v>12.900179431485503</v>
      </c>
      <c r="G147" s="518">
        <f>SUM(G63,G32,G112,G146)</f>
        <v>103</v>
      </c>
      <c r="H147" s="519">
        <f t="shared" si="142"/>
        <v>0.97270752667862881</v>
      </c>
      <c r="I147" s="518">
        <f>SUM(I63,I32,I112,I146)</f>
        <v>1012</v>
      </c>
      <c r="J147" s="519">
        <f t="shared" si="143"/>
        <v>9.557087543677401</v>
      </c>
      <c r="K147" s="518">
        <f>SUM(K63,K32,K112,K146)</f>
        <v>85</v>
      </c>
      <c r="L147" s="519">
        <f t="shared" si="144"/>
        <v>0.80271980356974215</v>
      </c>
      <c r="M147" s="518">
        <f>SUM(M63,M32,M112,M146)</f>
        <v>2204</v>
      </c>
      <c r="N147" s="519">
        <f t="shared" si="145"/>
        <v>20.814052318443668</v>
      </c>
      <c r="O147" s="520">
        <f>SUM(O32,O63,O112,O146)</f>
        <v>10589</v>
      </c>
    </row>
    <row r="148" spans="1:15" x14ac:dyDescent="0.25">
      <c r="A148" s="373"/>
      <c r="B148" s="373"/>
      <c r="D148" s="373"/>
    </row>
    <row r="149" spans="1:15" x14ac:dyDescent="0.25">
      <c r="A149" s="448"/>
      <c r="B149" s="448"/>
      <c r="C149" s="448"/>
      <c r="D149" s="448"/>
      <c r="E149" s="448"/>
      <c r="F149" s="448"/>
      <c r="G149" s="448"/>
      <c r="H149" s="448"/>
      <c r="I149" s="448"/>
      <c r="J149" s="448"/>
      <c r="K149" s="300"/>
      <c r="L149" s="300"/>
      <c r="M149" s="300"/>
      <c r="N149" s="300"/>
    </row>
    <row r="150" spans="1:15" x14ac:dyDescent="0.25">
      <c r="A150" s="300" t="s">
        <v>29</v>
      </c>
      <c r="B150" s="300"/>
      <c r="C150" s="300"/>
      <c r="D150" s="300"/>
      <c r="E150" s="300"/>
      <c r="F150" s="300"/>
      <c r="G150" s="300"/>
      <c r="H150" s="300"/>
      <c r="I150" s="300"/>
      <c r="J150" s="300"/>
      <c r="K150" s="300"/>
      <c r="L150" s="300"/>
      <c r="M150" s="300"/>
      <c r="N150" s="300"/>
    </row>
    <row r="151" spans="1:15" x14ac:dyDescent="0.25">
      <c r="G151" s="466"/>
      <c r="O151" s="299"/>
    </row>
  </sheetData>
  <mergeCells count="8">
    <mergeCell ref="K70:L70"/>
    <mergeCell ref="M70:N70"/>
    <mergeCell ref="B5:B6"/>
    <mergeCell ref="B70:B72"/>
    <mergeCell ref="C70:D70"/>
    <mergeCell ref="E70:F70"/>
    <mergeCell ref="G70:H70"/>
    <mergeCell ref="I70:J70"/>
  </mergeCells>
  <pageMargins left="0.78740157480314965" right="0.78740157480314965" top="0.98425196850393704" bottom="0.98425196850393704" header="0.51181102362204722" footer="0.51181102362204722"/>
  <pageSetup paperSize="9" scale="53" fitToHeight="2" orientation="portrait" horizontalDpi="4294967295" verticalDpi="4294967295" r:id="rId1"/>
  <headerFooter alignWithMargins="0">
    <oddHeader>&amp;LFachhochschule Südwestfalen
- Der Kanzler -&amp;RIserlohn, 01.12.2023
SG 2.1</oddHeader>
    <oddFooter>&amp;R&amp;A</oddFooter>
  </headerFooter>
  <rowBreaks count="1" manualBreakCount="1">
    <brk id="6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3"/>
  <sheetViews>
    <sheetView topLeftCell="A151" zoomScaleNormal="100" workbookViewId="0">
      <selection activeCell="A150" sqref="A150"/>
    </sheetView>
  </sheetViews>
  <sheetFormatPr baseColWidth="10" defaultColWidth="11.44140625" defaultRowHeight="13.8" x14ac:dyDescent="0.25"/>
  <cols>
    <col min="1" max="1" width="79.33203125" style="3" customWidth="1"/>
    <col min="2" max="2" width="11.6640625" style="3" customWidth="1"/>
    <col min="3" max="3" width="8" style="3" customWidth="1"/>
    <col min="4" max="4" width="8.6640625" style="3" customWidth="1"/>
    <col min="5" max="5" width="7.5546875" style="3" customWidth="1"/>
    <col min="6" max="6" width="9.5546875" style="3" customWidth="1"/>
    <col min="7" max="7" width="11.6640625" style="7" customWidth="1"/>
    <col min="8" max="8" width="6.6640625" style="3" hidden="1" customWidth="1"/>
    <col min="9" max="16384" width="11.44140625" style="3"/>
  </cols>
  <sheetData>
    <row r="1" spans="1:9" s="5" customFormat="1" x14ac:dyDescent="0.25">
      <c r="A1" s="618" t="s">
        <v>238</v>
      </c>
      <c r="B1" s="618"/>
      <c r="C1" s="25"/>
      <c r="D1" s="25"/>
      <c r="E1" s="25"/>
      <c r="F1" s="25"/>
      <c r="G1" s="7"/>
      <c r="H1" s="2"/>
    </row>
    <row r="2" spans="1:9" s="5" customFormat="1" x14ac:dyDescent="0.25">
      <c r="A2" s="618" t="s">
        <v>490</v>
      </c>
      <c r="B2" s="619"/>
      <c r="C2" s="25"/>
      <c r="D2" s="25"/>
      <c r="E2" s="620"/>
      <c r="F2" s="620"/>
      <c r="G2" s="71"/>
      <c r="H2" s="2"/>
      <c r="I2" s="293"/>
    </row>
    <row r="3" spans="1:9" s="5" customFormat="1" ht="16.2" thickBot="1" x14ac:dyDescent="0.35">
      <c r="A3" s="219"/>
      <c r="B3" s="219"/>
      <c r="C3" s="203"/>
      <c r="D3" s="203"/>
      <c r="E3" s="220"/>
      <c r="F3" s="220"/>
      <c r="G3" s="71"/>
      <c r="H3" s="2"/>
      <c r="I3" s="293"/>
    </row>
    <row r="4" spans="1:9" s="5" customFormat="1" x14ac:dyDescent="0.25">
      <c r="A4" s="200"/>
      <c r="B4" s="200"/>
      <c r="C4" s="1750" t="s">
        <v>246</v>
      </c>
      <c r="D4" s="1751"/>
      <c r="E4" s="1751"/>
      <c r="F4" s="1751"/>
      <c r="G4" s="1752"/>
      <c r="H4" s="2"/>
      <c r="I4" s="294"/>
    </row>
    <row r="5" spans="1:9" s="6" customFormat="1" ht="14.4" thickBot="1" x14ac:dyDescent="0.3">
      <c r="A5" s="213"/>
      <c r="B5" s="221"/>
      <c r="C5" s="1753"/>
      <c r="D5" s="1754"/>
      <c r="E5" s="1754"/>
      <c r="F5" s="1754"/>
      <c r="G5" s="1755"/>
    </row>
    <row r="6" spans="1:9" ht="15" x14ac:dyDescent="0.25">
      <c r="A6" s="79" t="s">
        <v>2</v>
      </c>
      <c r="B6" s="80" t="s">
        <v>39</v>
      </c>
      <c r="C6" s="81" t="s">
        <v>18</v>
      </c>
      <c r="D6" s="82"/>
      <c r="E6" s="81" t="s">
        <v>19</v>
      </c>
      <c r="F6" s="82"/>
      <c r="G6" s="199" t="s">
        <v>248</v>
      </c>
    </row>
    <row r="7" spans="1:9" ht="15.6" thickBot="1" x14ac:dyDescent="0.3">
      <c r="A7" s="83"/>
      <c r="B7" s="84"/>
      <c r="C7" s="85" t="s">
        <v>15</v>
      </c>
      <c r="D7" s="86" t="s">
        <v>16</v>
      </c>
      <c r="E7" s="85" t="s">
        <v>15</v>
      </c>
      <c r="F7" s="223" t="s">
        <v>16</v>
      </c>
      <c r="G7" s="146" t="s">
        <v>17</v>
      </c>
    </row>
    <row r="8" spans="1:9" ht="15.6" customHeight="1" x14ac:dyDescent="0.25">
      <c r="A8" s="206" t="s">
        <v>387</v>
      </c>
      <c r="B8" s="89" t="s">
        <v>40</v>
      </c>
      <c r="C8" s="102">
        <v>46</v>
      </c>
      <c r="D8" s="117">
        <f t="shared" ref="D8:D51" si="0">SUM(C8)*100/(G8)</f>
        <v>35.114503816793892</v>
      </c>
      <c r="E8" s="87">
        <v>85</v>
      </c>
      <c r="F8" s="222">
        <f t="shared" ref="F8:F107" si="1">SUM(E8)*100/(G8)</f>
        <v>64.885496183206101</v>
      </c>
      <c r="G8" s="147">
        <f t="shared" ref="G8:G18" si="2">SUM(C8,E8)</f>
        <v>131</v>
      </c>
    </row>
    <row r="9" spans="1:9" ht="15.6" customHeight="1" x14ac:dyDescent="0.25">
      <c r="A9" s="88" t="s">
        <v>30</v>
      </c>
      <c r="B9" s="89" t="s">
        <v>40</v>
      </c>
      <c r="C9" s="87">
        <v>64</v>
      </c>
      <c r="D9" s="90">
        <f t="shared" ref="D9:D12" si="3">SUM(C9)*100/(G9)</f>
        <v>62.135922330097088</v>
      </c>
      <c r="E9" s="91">
        <v>39</v>
      </c>
      <c r="F9" s="92">
        <f t="shared" si="1"/>
        <v>37.864077669902912</v>
      </c>
      <c r="G9" s="147">
        <f t="shared" si="2"/>
        <v>103</v>
      </c>
    </row>
    <row r="10" spans="1:9" ht="15.6" customHeight="1" x14ac:dyDescent="0.25">
      <c r="A10" s="206" t="s">
        <v>150</v>
      </c>
      <c r="B10" s="89" t="s">
        <v>40</v>
      </c>
      <c r="C10" s="102">
        <v>189</v>
      </c>
      <c r="D10" s="117">
        <f t="shared" si="3"/>
        <v>85.909090909090907</v>
      </c>
      <c r="E10" s="87">
        <v>31</v>
      </c>
      <c r="F10" s="222">
        <f t="shared" ref="F10" si="4">SUM(E10)*100/(G10)</f>
        <v>14.090909090909092</v>
      </c>
      <c r="G10" s="147">
        <f t="shared" ref="G10" si="5">SUM(C10,E10)</f>
        <v>220</v>
      </c>
    </row>
    <row r="11" spans="1:9" ht="15.6" customHeight="1" x14ac:dyDescent="0.25">
      <c r="A11" s="88" t="s">
        <v>216</v>
      </c>
      <c r="B11" s="89" t="s">
        <v>40</v>
      </c>
      <c r="C11" s="87">
        <v>6</v>
      </c>
      <c r="D11" s="90">
        <f t="shared" si="3"/>
        <v>26.086956521739129</v>
      </c>
      <c r="E11" s="91">
        <v>17</v>
      </c>
      <c r="F11" s="92">
        <f t="shared" ref="F11" si="6">SUM(E11)*100/(G11)</f>
        <v>73.913043478260875</v>
      </c>
      <c r="G11" s="147">
        <f t="shared" si="2"/>
        <v>23</v>
      </c>
    </row>
    <row r="12" spans="1:9" ht="15.6" customHeight="1" x14ac:dyDescent="0.25">
      <c r="A12" s="88" t="s">
        <v>170</v>
      </c>
      <c r="B12" s="89" t="s">
        <v>40</v>
      </c>
      <c r="C12" s="87">
        <v>5</v>
      </c>
      <c r="D12" s="90">
        <f t="shared" si="3"/>
        <v>55.555555555555557</v>
      </c>
      <c r="E12" s="91">
        <v>4</v>
      </c>
      <c r="F12" s="92">
        <f t="shared" ref="F12" si="7">SUM(E12)*100/(G12)</f>
        <v>44.444444444444443</v>
      </c>
      <c r="G12" s="147">
        <f t="shared" si="2"/>
        <v>9</v>
      </c>
    </row>
    <row r="13" spans="1:9" ht="15.6" customHeight="1" x14ac:dyDescent="0.25">
      <c r="A13" s="93" t="s">
        <v>160</v>
      </c>
      <c r="B13" s="89" t="s">
        <v>40</v>
      </c>
      <c r="C13" s="87">
        <v>187</v>
      </c>
      <c r="D13" s="90">
        <f t="shared" ref="D13:D17" si="8">SUM(C13)*100/(G13)</f>
        <v>88.625592417061611</v>
      </c>
      <c r="E13" s="91">
        <v>24</v>
      </c>
      <c r="F13" s="92">
        <f t="shared" ref="F13:F17" si="9">SUM(E13)*100/(G13)</f>
        <v>11.374407582938389</v>
      </c>
      <c r="G13" s="147">
        <f t="shared" si="2"/>
        <v>211</v>
      </c>
    </row>
    <row r="14" spans="1:9" ht="15.6" customHeight="1" x14ac:dyDescent="0.25">
      <c r="A14" s="93" t="s">
        <v>175</v>
      </c>
      <c r="B14" s="89" t="s">
        <v>41</v>
      </c>
      <c r="C14" s="87">
        <v>19</v>
      </c>
      <c r="D14" s="90">
        <f t="shared" si="8"/>
        <v>95</v>
      </c>
      <c r="E14" s="91">
        <v>1</v>
      </c>
      <c r="F14" s="92">
        <f t="shared" si="9"/>
        <v>5</v>
      </c>
      <c r="G14" s="147">
        <f t="shared" si="2"/>
        <v>20</v>
      </c>
    </row>
    <row r="15" spans="1:9" ht="15.6" x14ac:dyDescent="0.25">
      <c r="A15" s="93" t="s">
        <v>176</v>
      </c>
      <c r="B15" s="89" t="s">
        <v>41</v>
      </c>
      <c r="C15" s="87">
        <v>81</v>
      </c>
      <c r="D15" s="90">
        <f t="shared" si="8"/>
        <v>92.045454545454547</v>
      </c>
      <c r="E15" s="91">
        <v>7</v>
      </c>
      <c r="F15" s="92">
        <f t="shared" si="9"/>
        <v>7.9545454545454541</v>
      </c>
      <c r="G15" s="147">
        <f t="shared" si="2"/>
        <v>88</v>
      </c>
    </row>
    <row r="16" spans="1:9" ht="15.6" x14ac:dyDescent="0.25">
      <c r="A16" s="93" t="s">
        <v>359</v>
      </c>
      <c r="B16" s="89" t="s">
        <v>41</v>
      </c>
      <c r="C16" s="87">
        <v>172</v>
      </c>
      <c r="D16" s="90">
        <f t="shared" ref="D16" si="10">SUM(C16)*100/(G16)</f>
        <v>75.770925110132154</v>
      </c>
      <c r="E16" s="91">
        <v>55</v>
      </c>
      <c r="F16" s="92">
        <f t="shared" ref="F16" si="11">SUM(E16)*100/(G16)</f>
        <v>24.229074889867842</v>
      </c>
      <c r="G16" s="147">
        <f t="shared" ref="G16" si="12">SUM(C16,E16)</f>
        <v>227</v>
      </c>
    </row>
    <row r="17" spans="1:7" ht="15.6" customHeight="1" x14ac:dyDescent="0.25">
      <c r="A17" s="93" t="s">
        <v>174</v>
      </c>
      <c r="B17" s="89" t="s">
        <v>41</v>
      </c>
      <c r="C17" s="87">
        <v>63</v>
      </c>
      <c r="D17" s="90">
        <f t="shared" si="8"/>
        <v>52.941176470588232</v>
      </c>
      <c r="E17" s="91">
        <v>56</v>
      </c>
      <c r="F17" s="92">
        <f t="shared" si="9"/>
        <v>47.058823529411768</v>
      </c>
      <c r="G17" s="147">
        <f t="shared" si="2"/>
        <v>119</v>
      </c>
    </row>
    <row r="18" spans="1:7" ht="15.6" customHeight="1" x14ac:dyDescent="0.25">
      <c r="A18" s="93" t="s">
        <v>152</v>
      </c>
      <c r="B18" s="89" t="s">
        <v>41</v>
      </c>
      <c r="C18" s="87">
        <v>3</v>
      </c>
      <c r="D18" s="90">
        <f t="shared" si="0"/>
        <v>100</v>
      </c>
      <c r="E18" s="91">
        <v>0</v>
      </c>
      <c r="F18" s="92">
        <f t="shared" si="1"/>
        <v>0</v>
      </c>
      <c r="G18" s="147">
        <f t="shared" si="2"/>
        <v>3</v>
      </c>
    </row>
    <row r="19" spans="1:7" ht="15.6" customHeight="1" x14ac:dyDescent="0.25">
      <c r="A19" s="96" t="s">
        <v>112</v>
      </c>
      <c r="B19" s="97"/>
      <c r="C19" s="98">
        <f>SUM(C8:C18)</f>
        <v>835</v>
      </c>
      <c r="D19" s="99">
        <f t="shared" si="0"/>
        <v>72.357019064124785</v>
      </c>
      <c r="E19" s="100">
        <f>SUM(E8:E18)</f>
        <v>319</v>
      </c>
      <c r="F19" s="101">
        <f t="shared" si="1"/>
        <v>27.642980935875215</v>
      </c>
      <c r="G19" s="149">
        <f>SUM(G8:G18)</f>
        <v>1154</v>
      </c>
    </row>
    <row r="20" spans="1:7" ht="15.6" customHeight="1" x14ac:dyDescent="0.25">
      <c r="A20" s="94" t="s">
        <v>38</v>
      </c>
      <c r="B20" s="95" t="s">
        <v>40</v>
      </c>
      <c r="C20" s="102">
        <v>108</v>
      </c>
      <c r="D20" s="90">
        <f t="shared" si="0"/>
        <v>97.297297297297291</v>
      </c>
      <c r="E20" s="91">
        <v>3</v>
      </c>
      <c r="F20" s="92">
        <f t="shared" si="1"/>
        <v>2.7027027027027026</v>
      </c>
      <c r="G20" s="150">
        <f t="shared" ref="G20:G33" si="13">SUM(C20,E20)</f>
        <v>111</v>
      </c>
    </row>
    <row r="21" spans="1:7" ht="15.6" customHeight="1" x14ac:dyDescent="0.25">
      <c r="A21" s="94" t="s">
        <v>514</v>
      </c>
      <c r="B21" s="95" t="s">
        <v>40</v>
      </c>
      <c r="C21" s="102">
        <v>1</v>
      </c>
      <c r="D21" s="90">
        <f t="shared" ref="D21" si="14">SUM(C21)*100/(G21)</f>
        <v>100</v>
      </c>
      <c r="E21" s="91">
        <v>0</v>
      </c>
      <c r="F21" s="92">
        <f t="shared" ref="F21" si="15">SUM(E21)*100/(G21)</f>
        <v>0</v>
      </c>
      <c r="G21" s="150">
        <f t="shared" ref="G21" si="16">SUM(C21,E21)</f>
        <v>1</v>
      </c>
    </row>
    <row r="22" spans="1:7" ht="15.6" customHeight="1" x14ac:dyDescent="0.25">
      <c r="A22" s="94" t="s">
        <v>92</v>
      </c>
      <c r="B22" s="95" t="s">
        <v>40</v>
      </c>
      <c r="C22" s="102">
        <v>30</v>
      </c>
      <c r="D22" s="90">
        <f t="shared" si="0"/>
        <v>96.774193548387103</v>
      </c>
      <c r="E22" s="91">
        <v>1</v>
      </c>
      <c r="F22" s="92">
        <f t="shared" si="1"/>
        <v>3.225806451612903</v>
      </c>
      <c r="G22" s="150">
        <f t="shared" si="13"/>
        <v>31</v>
      </c>
    </row>
    <row r="23" spans="1:7" ht="15.6" customHeight="1" x14ac:dyDescent="0.25">
      <c r="A23" s="94" t="s">
        <v>201</v>
      </c>
      <c r="B23" s="95" t="s">
        <v>41</v>
      </c>
      <c r="C23" s="102">
        <v>13</v>
      </c>
      <c r="D23" s="90">
        <f>SUM(C23)*100/(G23)</f>
        <v>76.470588235294116</v>
      </c>
      <c r="E23" s="91">
        <v>4</v>
      </c>
      <c r="F23" s="92">
        <f>SUM(E23)*100/(G23)</f>
        <v>23.529411764705884</v>
      </c>
      <c r="G23" s="150">
        <f t="shared" si="13"/>
        <v>17</v>
      </c>
    </row>
    <row r="24" spans="1:7" ht="15.6" customHeight="1" x14ac:dyDescent="0.25">
      <c r="A24" s="94" t="s">
        <v>202</v>
      </c>
      <c r="B24" s="95" t="s">
        <v>41</v>
      </c>
      <c r="C24" s="102">
        <v>20</v>
      </c>
      <c r="D24" s="90">
        <f>SUM(C24)*100/(G24)</f>
        <v>95.238095238095241</v>
      </c>
      <c r="E24" s="91">
        <v>1</v>
      </c>
      <c r="F24" s="92">
        <f>SUM(E24)*100/(G24)</f>
        <v>4.7619047619047619</v>
      </c>
      <c r="G24" s="150">
        <f t="shared" si="13"/>
        <v>21</v>
      </c>
    </row>
    <row r="25" spans="1:7" ht="15.6" customHeight="1" x14ac:dyDescent="0.25">
      <c r="A25" s="94" t="s">
        <v>124</v>
      </c>
      <c r="B25" s="95" t="s">
        <v>40</v>
      </c>
      <c r="C25" s="102">
        <v>17</v>
      </c>
      <c r="D25" s="90">
        <f t="shared" si="0"/>
        <v>85</v>
      </c>
      <c r="E25" s="91">
        <v>3</v>
      </c>
      <c r="F25" s="92">
        <f t="shared" si="1"/>
        <v>15</v>
      </c>
      <c r="G25" s="150">
        <f t="shared" si="13"/>
        <v>20</v>
      </c>
    </row>
    <row r="26" spans="1:7" ht="15.6" customHeight="1" x14ac:dyDescent="0.25">
      <c r="A26" s="94" t="s">
        <v>4</v>
      </c>
      <c r="B26" s="95" t="s">
        <v>40</v>
      </c>
      <c r="C26" s="102">
        <v>10</v>
      </c>
      <c r="D26" s="90">
        <f t="shared" ref="D26" si="17">SUM(C26)*100/(G26)</f>
        <v>100</v>
      </c>
      <c r="E26" s="91">
        <v>0</v>
      </c>
      <c r="F26" s="92">
        <f t="shared" ref="F26" si="18">SUM(E26)*100/(G26)</f>
        <v>0</v>
      </c>
      <c r="G26" s="150">
        <f t="shared" ref="G26" si="19">SUM(C26,E26)</f>
        <v>10</v>
      </c>
    </row>
    <row r="27" spans="1:7" ht="15.6" customHeight="1" x14ac:dyDescent="0.25">
      <c r="A27" s="94" t="s">
        <v>24</v>
      </c>
      <c r="B27" s="95" t="s">
        <v>40</v>
      </c>
      <c r="C27" s="102">
        <v>52</v>
      </c>
      <c r="D27" s="90">
        <f t="shared" si="0"/>
        <v>98.113207547169807</v>
      </c>
      <c r="E27" s="91">
        <v>1</v>
      </c>
      <c r="F27" s="92">
        <f t="shared" si="1"/>
        <v>1.8867924528301887</v>
      </c>
      <c r="G27" s="150">
        <f t="shared" si="13"/>
        <v>53</v>
      </c>
    </row>
    <row r="28" spans="1:7" ht="15.6" customHeight="1" x14ac:dyDescent="0.25">
      <c r="A28" s="103" t="s">
        <v>95</v>
      </c>
      <c r="B28" s="95" t="s">
        <v>40</v>
      </c>
      <c r="C28" s="102">
        <v>57</v>
      </c>
      <c r="D28" s="90">
        <f t="shared" si="0"/>
        <v>89.0625</v>
      </c>
      <c r="E28" s="91">
        <v>7</v>
      </c>
      <c r="F28" s="92">
        <f t="shared" si="1"/>
        <v>10.9375</v>
      </c>
      <c r="G28" s="150">
        <f t="shared" si="13"/>
        <v>64</v>
      </c>
    </row>
    <row r="29" spans="1:7" ht="15.6" x14ac:dyDescent="0.25">
      <c r="A29" s="94" t="s">
        <v>363</v>
      </c>
      <c r="B29" s="95" t="s">
        <v>41</v>
      </c>
      <c r="C29" s="102">
        <v>1</v>
      </c>
      <c r="D29" s="114">
        <f t="shared" ref="D29" si="20">SUM(C29)*100/(G29)</f>
        <v>100</v>
      </c>
      <c r="E29" s="116">
        <v>0</v>
      </c>
      <c r="F29" s="117">
        <f t="shared" ref="F29" si="21">SUM(E29)*100/(G29)</f>
        <v>0</v>
      </c>
      <c r="G29" s="151">
        <f>SUM(C29,E29)</f>
        <v>1</v>
      </c>
    </row>
    <row r="30" spans="1:7" s="67" customFormat="1" ht="15.6" customHeight="1" x14ac:dyDescent="0.25">
      <c r="A30" s="94" t="s">
        <v>133</v>
      </c>
      <c r="B30" s="95" t="s">
        <v>40</v>
      </c>
      <c r="C30" s="102">
        <v>35</v>
      </c>
      <c r="D30" s="90">
        <f>SUM(C30)*100/(G30)</f>
        <v>72.916666666666671</v>
      </c>
      <c r="E30" s="91">
        <v>13</v>
      </c>
      <c r="F30" s="92">
        <f>SUM(E30)*100/(G30)</f>
        <v>27.083333333333332</v>
      </c>
      <c r="G30" s="150">
        <f t="shared" si="13"/>
        <v>48</v>
      </c>
    </row>
    <row r="31" spans="1:7" ht="15.6" customHeight="1" x14ac:dyDescent="0.25">
      <c r="A31" s="94" t="s">
        <v>26</v>
      </c>
      <c r="B31" s="95" t="s">
        <v>40</v>
      </c>
      <c r="C31" s="102">
        <v>169</v>
      </c>
      <c r="D31" s="90">
        <f t="shared" si="0"/>
        <v>87.113402061855666</v>
      </c>
      <c r="E31" s="91">
        <v>25</v>
      </c>
      <c r="F31" s="92">
        <f t="shared" si="1"/>
        <v>12.88659793814433</v>
      </c>
      <c r="G31" s="150">
        <f t="shared" si="13"/>
        <v>194</v>
      </c>
    </row>
    <row r="32" spans="1:7" ht="15.6" x14ac:dyDescent="0.25">
      <c r="A32" s="94" t="s">
        <v>26</v>
      </c>
      <c r="B32" s="95" t="s">
        <v>41</v>
      </c>
      <c r="C32" s="102">
        <v>132</v>
      </c>
      <c r="D32" s="90">
        <f>SUM(C32)*100/(G32)</f>
        <v>86.84210526315789</v>
      </c>
      <c r="E32" s="91">
        <v>20</v>
      </c>
      <c r="F32" s="92">
        <f>SUM(E32)*100/(G32)</f>
        <v>13.157894736842104</v>
      </c>
      <c r="G32" s="150">
        <f t="shared" si="13"/>
        <v>152</v>
      </c>
    </row>
    <row r="33" spans="1:7" ht="15.6" x14ac:dyDescent="0.25">
      <c r="A33" s="94" t="s">
        <v>32</v>
      </c>
      <c r="B33" s="95" t="s">
        <v>40</v>
      </c>
      <c r="C33" s="102">
        <v>67</v>
      </c>
      <c r="D33" s="90">
        <f>SUM(C33)*100/(G33)</f>
        <v>93.055555555555557</v>
      </c>
      <c r="E33" s="91">
        <v>5</v>
      </c>
      <c r="F33" s="92">
        <f>SUM(E33)*100/(G33)</f>
        <v>6.9444444444444446</v>
      </c>
      <c r="G33" s="150">
        <f t="shared" si="13"/>
        <v>72</v>
      </c>
    </row>
    <row r="34" spans="1:7" s="67" customFormat="1" ht="15.6" customHeight="1" x14ac:dyDescent="0.25">
      <c r="A34" s="105" t="s">
        <v>50</v>
      </c>
      <c r="B34" s="97"/>
      <c r="C34" s="98">
        <f>SUM(C20:C33)</f>
        <v>712</v>
      </c>
      <c r="D34" s="99">
        <f t="shared" si="0"/>
        <v>89.559748427672957</v>
      </c>
      <c r="E34" s="100">
        <f>SUM(E20:E33)</f>
        <v>83</v>
      </c>
      <c r="F34" s="101">
        <f t="shared" si="1"/>
        <v>10.440251572327044</v>
      </c>
      <c r="G34" s="31">
        <f>SUM(G20:G33)</f>
        <v>795</v>
      </c>
    </row>
    <row r="35" spans="1:7" ht="15.6" customHeight="1" x14ac:dyDescent="0.25">
      <c r="A35" s="106" t="s">
        <v>34</v>
      </c>
      <c r="B35" s="107"/>
      <c r="C35" s="108">
        <f>SUM(C34,C19)</f>
        <v>1547</v>
      </c>
      <c r="D35" s="109">
        <f t="shared" si="0"/>
        <v>79.374037968188816</v>
      </c>
      <c r="E35" s="110">
        <f>SUM(E19,E34)</f>
        <v>402</v>
      </c>
      <c r="F35" s="111">
        <f t="shared" si="1"/>
        <v>20.625962031811184</v>
      </c>
      <c r="G35" s="152">
        <f>SUM(G19,G34)</f>
        <v>1949</v>
      </c>
    </row>
    <row r="36" spans="1:7" ht="15.6" x14ac:dyDescent="0.25">
      <c r="A36" s="94" t="s">
        <v>363</v>
      </c>
      <c r="B36" s="95" t="s">
        <v>41</v>
      </c>
      <c r="C36" s="102">
        <v>1</v>
      </c>
      <c r="D36" s="114">
        <f t="shared" si="0"/>
        <v>100</v>
      </c>
      <c r="E36" s="116">
        <v>0</v>
      </c>
      <c r="F36" s="117">
        <f t="shared" ref="F36" si="22">SUM(E36)*100/(G36)</f>
        <v>0</v>
      </c>
      <c r="G36" s="151">
        <f>SUM(C36,E36)</f>
        <v>1</v>
      </c>
    </row>
    <row r="37" spans="1:7" ht="15.6" customHeight="1" x14ac:dyDescent="0.25">
      <c r="A37" s="191" t="s">
        <v>173</v>
      </c>
      <c r="B37" s="547" t="s">
        <v>40</v>
      </c>
      <c r="C37" s="122">
        <v>60</v>
      </c>
      <c r="D37" s="289">
        <f>SUM(C37)*100/(G37)</f>
        <v>86.956521739130437</v>
      </c>
      <c r="E37" s="268">
        <v>9</v>
      </c>
      <c r="F37" s="290">
        <f>SUM(E37)*100/(G37)</f>
        <v>13.043478260869565</v>
      </c>
      <c r="G37" s="153">
        <f>SUM(C37,E37)</f>
        <v>69</v>
      </c>
    </row>
    <row r="38" spans="1:7" ht="15.6" customHeight="1" x14ac:dyDescent="0.25">
      <c r="A38" s="192" t="s">
        <v>388</v>
      </c>
      <c r="B38" s="95" t="s">
        <v>40</v>
      </c>
      <c r="C38" s="102">
        <v>25</v>
      </c>
      <c r="D38" s="90">
        <f>SUM(C38)*100/(G38)</f>
        <v>62.5</v>
      </c>
      <c r="E38" s="91">
        <v>15</v>
      </c>
      <c r="F38" s="92">
        <f>SUM(E38)*100/(G38)</f>
        <v>37.5</v>
      </c>
      <c r="G38" s="153">
        <f t="shared" ref="G38" si="23">SUM(C38,E38)</f>
        <v>40</v>
      </c>
    </row>
    <row r="39" spans="1:7" ht="15.6" customHeight="1" x14ac:dyDescent="0.25">
      <c r="A39" s="192" t="s">
        <v>134</v>
      </c>
      <c r="B39" s="95" t="s">
        <v>40</v>
      </c>
      <c r="C39" s="102">
        <v>100</v>
      </c>
      <c r="D39" s="90">
        <f>SUM(C39)*100/(G39)</f>
        <v>52.083333333333336</v>
      </c>
      <c r="E39" s="91">
        <v>92</v>
      </c>
      <c r="F39" s="92">
        <f>SUM(E39)*100/(G39)</f>
        <v>47.916666666666664</v>
      </c>
      <c r="G39" s="153">
        <f t="shared" ref="G39:G50" si="24">SUM(C39,E39)</f>
        <v>192</v>
      </c>
    </row>
    <row r="40" spans="1:7" ht="15.6" customHeight="1" x14ac:dyDescent="0.25">
      <c r="A40" s="192" t="s">
        <v>198</v>
      </c>
      <c r="B40" s="95" t="s">
        <v>41</v>
      </c>
      <c r="C40" s="102">
        <v>10</v>
      </c>
      <c r="D40" s="90">
        <f t="shared" ref="D40" si="25">SUM(C40)*100/(G40)</f>
        <v>50</v>
      </c>
      <c r="E40" s="91">
        <v>10</v>
      </c>
      <c r="F40" s="92">
        <f t="shared" ref="F40" si="26">SUM(E40)*100/(G40)</f>
        <v>50</v>
      </c>
      <c r="G40" s="153">
        <f t="shared" si="24"/>
        <v>20</v>
      </c>
    </row>
    <row r="41" spans="1:7" ht="15.6" customHeight="1" x14ac:dyDescent="0.25">
      <c r="A41" s="192" t="s">
        <v>166</v>
      </c>
      <c r="B41" s="95" t="s">
        <v>40</v>
      </c>
      <c r="C41" s="102">
        <v>2</v>
      </c>
      <c r="D41" s="90">
        <f t="shared" ref="D41" si="27">SUM(C41)*100/(G41)</f>
        <v>100</v>
      </c>
      <c r="E41" s="91">
        <v>0</v>
      </c>
      <c r="F41" s="92">
        <f t="shared" ref="F41" si="28">SUM(E41)*100/(G41)</f>
        <v>0</v>
      </c>
      <c r="G41" s="153">
        <f t="shared" si="24"/>
        <v>2</v>
      </c>
    </row>
    <row r="42" spans="1:7" s="67" customFormat="1" ht="15.6" customHeight="1" x14ac:dyDescent="0.25">
      <c r="A42" s="192" t="s">
        <v>389</v>
      </c>
      <c r="B42" s="95" t="s">
        <v>40</v>
      </c>
      <c r="C42" s="102">
        <v>15</v>
      </c>
      <c r="D42" s="90">
        <f t="shared" ref="D42" si="29">SUM(C42)*100/(G42)</f>
        <v>93.75</v>
      </c>
      <c r="E42" s="91">
        <v>1</v>
      </c>
      <c r="F42" s="92">
        <f t="shared" ref="F42" si="30">SUM(E42)*100/(G42)</f>
        <v>6.25</v>
      </c>
      <c r="G42" s="153">
        <f t="shared" ref="G42" si="31">SUM(C42,E42)</f>
        <v>16</v>
      </c>
    </row>
    <row r="43" spans="1:7" s="67" customFormat="1" ht="15.6" customHeight="1" x14ac:dyDescent="0.25">
      <c r="A43" s="192" t="s">
        <v>141</v>
      </c>
      <c r="B43" s="95" t="s">
        <v>40</v>
      </c>
      <c r="C43" s="102">
        <v>72</v>
      </c>
      <c r="D43" s="90">
        <f t="shared" si="0"/>
        <v>91.139240506329116</v>
      </c>
      <c r="E43" s="91">
        <v>7</v>
      </c>
      <c r="F43" s="92">
        <f t="shared" si="1"/>
        <v>8.8607594936708853</v>
      </c>
      <c r="G43" s="153">
        <f t="shared" si="24"/>
        <v>79</v>
      </c>
    </row>
    <row r="44" spans="1:7" ht="15.6" x14ac:dyDescent="0.25">
      <c r="A44" s="201" t="s">
        <v>390</v>
      </c>
      <c r="B44" s="95" t="s">
        <v>41</v>
      </c>
      <c r="C44" s="102">
        <v>5</v>
      </c>
      <c r="D44" s="90">
        <f t="shared" ref="D44:D45" si="32">SUM(C44)*100/(G44)</f>
        <v>71.428571428571431</v>
      </c>
      <c r="E44" s="91">
        <v>2</v>
      </c>
      <c r="F44" s="92">
        <f t="shared" ref="F44:F45" si="33">SUM(E44)*100/(G44)</f>
        <v>28.571428571428573</v>
      </c>
      <c r="G44" s="153">
        <f t="shared" ref="G44:G45" si="34">SUM(C44,E44)</f>
        <v>7</v>
      </c>
    </row>
    <row r="45" spans="1:7" ht="15.6" customHeight="1" x14ac:dyDescent="0.25">
      <c r="A45" s="201" t="s">
        <v>391</v>
      </c>
      <c r="B45" s="95" t="s">
        <v>41</v>
      </c>
      <c r="C45" s="102">
        <v>3</v>
      </c>
      <c r="D45" s="90">
        <f t="shared" si="32"/>
        <v>50</v>
      </c>
      <c r="E45" s="91">
        <v>3</v>
      </c>
      <c r="F45" s="92">
        <f t="shared" si="33"/>
        <v>50</v>
      </c>
      <c r="G45" s="153">
        <f t="shared" si="34"/>
        <v>6</v>
      </c>
    </row>
    <row r="46" spans="1:7" ht="15.6" customHeight="1" x14ac:dyDescent="0.25">
      <c r="A46" s="94" t="s">
        <v>31</v>
      </c>
      <c r="B46" s="95" t="s">
        <v>40</v>
      </c>
      <c r="C46" s="102">
        <v>212</v>
      </c>
      <c r="D46" s="90">
        <f t="shared" si="0"/>
        <v>94.222222222222229</v>
      </c>
      <c r="E46" s="91">
        <v>13</v>
      </c>
      <c r="F46" s="92">
        <f t="shared" si="1"/>
        <v>5.7777777777777777</v>
      </c>
      <c r="G46" s="153">
        <f t="shared" si="24"/>
        <v>225</v>
      </c>
    </row>
    <row r="47" spans="1:7" ht="15.6" x14ac:dyDescent="0.25">
      <c r="A47" s="201" t="s">
        <v>177</v>
      </c>
      <c r="B47" s="95" t="s">
        <v>41</v>
      </c>
      <c r="C47" s="102">
        <v>44</v>
      </c>
      <c r="D47" s="90">
        <f t="shared" si="0"/>
        <v>86.274509803921575</v>
      </c>
      <c r="E47" s="91">
        <v>7</v>
      </c>
      <c r="F47" s="92">
        <f t="shared" si="1"/>
        <v>13.725490196078431</v>
      </c>
      <c r="G47" s="153">
        <f t="shared" si="24"/>
        <v>51</v>
      </c>
    </row>
    <row r="48" spans="1:7" ht="15.6" customHeight="1" x14ac:dyDescent="0.25">
      <c r="A48" s="201" t="s">
        <v>178</v>
      </c>
      <c r="B48" s="95" t="s">
        <v>41</v>
      </c>
      <c r="C48" s="102">
        <v>34</v>
      </c>
      <c r="D48" s="90">
        <f t="shared" si="0"/>
        <v>85</v>
      </c>
      <c r="E48" s="91">
        <v>6</v>
      </c>
      <c r="F48" s="92">
        <f t="shared" si="1"/>
        <v>15</v>
      </c>
      <c r="G48" s="153">
        <f t="shared" si="24"/>
        <v>40</v>
      </c>
    </row>
    <row r="49" spans="1:9" ht="15.6" customHeight="1" x14ac:dyDescent="0.25">
      <c r="A49" s="137" t="s">
        <v>147</v>
      </c>
      <c r="B49" s="95" t="s">
        <v>41</v>
      </c>
      <c r="C49" s="102">
        <v>4</v>
      </c>
      <c r="D49" s="90">
        <f t="shared" si="0"/>
        <v>100</v>
      </c>
      <c r="E49" s="91">
        <v>0</v>
      </c>
      <c r="F49" s="92">
        <f t="shared" si="1"/>
        <v>0</v>
      </c>
      <c r="G49" s="153">
        <f t="shared" si="24"/>
        <v>4</v>
      </c>
    </row>
    <row r="50" spans="1:9" ht="15.6" customHeight="1" x14ac:dyDescent="0.25">
      <c r="A50" s="137" t="s">
        <v>148</v>
      </c>
      <c r="B50" s="95" t="s">
        <v>41</v>
      </c>
      <c r="C50" s="102">
        <v>3</v>
      </c>
      <c r="D50" s="90">
        <f t="shared" si="0"/>
        <v>100</v>
      </c>
      <c r="E50" s="91">
        <v>0</v>
      </c>
      <c r="F50" s="92">
        <f t="shared" si="1"/>
        <v>0</v>
      </c>
      <c r="G50" s="153">
        <f t="shared" si="24"/>
        <v>3</v>
      </c>
    </row>
    <row r="51" spans="1:9" ht="15.6" customHeight="1" x14ac:dyDescent="0.25">
      <c r="A51" s="96" t="s">
        <v>93</v>
      </c>
      <c r="B51" s="97"/>
      <c r="C51" s="98">
        <f>SUM(C36:C50)</f>
        <v>590</v>
      </c>
      <c r="D51" s="99">
        <f t="shared" si="0"/>
        <v>78.145695364238406</v>
      </c>
      <c r="E51" s="100">
        <f>SUM(E36:E50)</f>
        <v>165</v>
      </c>
      <c r="F51" s="101">
        <f t="shared" si="1"/>
        <v>21.85430463576159</v>
      </c>
      <c r="G51" s="29">
        <f>SUM(G36:G50)</f>
        <v>755</v>
      </c>
    </row>
    <row r="52" spans="1:9" ht="15.6" customHeight="1" x14ac:dyDescent="0.25">
      <c r="A52" s="104" t="s">
        <v>357</v>
      </c>
      <c r="B52" s="95" t="s">
        <v>40</v>
      </c>
      <c r="C52" s="102">
        <v>33</v>
      </c>
      <c r="D52" s="90">
        <f t="shared" ref="D52:D57" si="35">SUM(C52)*100/(G52)</f>
        <v>46.478873239436616</v>
      </c>
      <c r="E52" s="91">
        <v>38</v>
      </c>
      <c r="F52" s="92">
        <f t="shared" ref="F52:F55" si="36">SUM(E52)*100/(G52)</f>
        <v>53.521126760563384</v>
      </c>
      <c r="G52" s="151">
        <f>SUM(C52,E52)</f>
        <v>71</v>
      </c>
    </row>
    <row r="53" spans="1:9" ht="15.6" customHeight="1" x14ac:dyDescent="0.25">
      <c r="A53" s="104" t="s">
        <v>181</v>
      </c>
      <c r="B53" s="95" t="s">
        <v>40</v>
      </c>
      <c r="C53" s="102">
        <v>10</v>
      </c>
      <c r="D53" s="90">
        <f t="shared" si="35"/>
        <v>90.909090909090907</v>
      </c>
      <c r="E53" s="91">
        <v>1</v>
      </c>
      <c r="F53" s="92">
        <f t="shared" si="36"/>
        <v>9.0909090909090917</v>
      </c>
      <c r="G53" s="151">
        <f>SUM(C53,E53)</f>
        <v>11</v>
      </c>
    </row>
    <row r="54" spans="1:9" ht="15.6" customHeight="1" x14ac:dyDescent="0.25">
      <c r="A54" s="104" t="s">
        <v>182</v>
      </c>
      <c r="B54" s="95" t="s">
        <v>40</v>
      </c>
      <c r="C54" s="102">
        <v>13</v>
      </c>
      <c r="D54" s="90">
        <f t="shared" si="35"/>
        <v>81.25</v>
      </c>
      <c r="E54" s="91">
        <v>3</v>
      </c>
      <c r="F54" s="92">
        <f t="shared" si="36"/>
        <v>18.75</v>
      </c>
      <c r="G54" s="151">
        <f t="shared" ref="G54:G66" si="37">SUM(C54,E54)</f>
        <v>16</v>
      </c>
    </row>
    <row r="55" spans="1:9" ht="15.6" customHeight="1" x14ac:dyDescent="0.25">
      <c r="A55" s="104" t="s">
        <v>358</v>
      </c>
      <c r="B55" s="95" t="s">
        <v>40</v>
      </c>
      <c r="C55" s="102">
        <v>121</v>
      </c>
      <c r="D55" s="90">
        <f t="shared" si="35"/>
        <v>60.199004975124382</v>
      </c>
      <c r="E55" s="91">
        <v>80</v>
      </c>
      <c r="F55" s="92">
        <f t="shared" si="36"/>
        <v>39.800995024875618</v>
      </c>
      <c r="G55" s="151">
        <f t="shared" ref="G55" si="38">SUM(C55,E55)</f>
        <v>201</v>
      </c>
    </row>
    <row r="56" spans="1:9" ht="15.6" customHeight="1" x14ac:dyDescent="0.25">
      <c r="A56" s="94" t="s">
        <v>122</v>
      </c>
      <c r="B56" s="95" t="s">
        <v>40</v>
      </c>
      <c r="C56" s="102">
        <v>134</v>
      </c>
      <c r="D56" s="90">
        <f t="shared" si="35"/>
        <v>82.208588957055213</v>
      </c>
      <c r="E56" s="91">
        <v>29</v>
      </c>
      <c r="F56" s="92">
        <f t="shared" si="1"/>
        <v>17.791411042944784</v>
      </c>
      <c r="G56" s="151">
        <f t="shared" si="37"/>
        <v>163</v>
      </c>
    </row>
    <row r="57" spans="1:9" ht="15.6" x14ac:dyDescent="0.25">
      <c r="A57" s="94" t="s">
        <v>361</v>
      </c>
      <c r="B57" s="95" t="s">
        <v>41</v>
      </c>
      <c r="C57" s="102">
        <v>55</v>
      </c>
      <c r="D57" s="90">
        <f t="shared" si="35"/>
        <v>75.342465753424662</v>
      </c>
      <c r="E57" s="91">
        <v>18</v>
      </c>
      <c r="F57" s="92">
        <f>SUM(E57)*100/(G57)</f>
        <v>24.657534246575342</v>
      </c>
      <c r="G57" s="151">
        <f t="shared" ref="G57" si="39">SUM(C57,E57)</f>
        <v>73</v>
      </c>
    </row>
    <row r="58" spans="1:9" ht="15.6" customHeight="1" x14ac:dyDescent="0.25">
      <c r="A58" s="94" t="s">
        <v>123</v>
      </c>
      <c r="B58" s="95" t="s">
        <v>40</v>
      </c>
      <c r="C58" s="102">
        <v>197</v>
      </c>
      <c r="D58" s="90">
        <f t="shared" ref="D58:D166" si="40">SUM(C58)*100/(G58)</f>
        <v>75.47892720306514</v>
      </c>
      <c r="E58" s="91">
        <v>64</v>
      </c>
      <c r="F58" s="92">
        <f t="shared" si="1"/>
        <v>24.521072796934867</v>
      </c>
      <c r="G58" s="151">
        <f t="shared" si="37"/>
        <v>261</v>
      </c>
    </row>
    <row r="59" spans="1:9" ht="15.6" x14ac:dyDescent="0.25">
      <c r="A59" s="94" t="s">
        <v>25</v>
      </c>
      <c r="B59" s="95" t="s">
        <v>41</v>
      </c>
      <c r="C59" s="102">
        <v>46</v>
      </c>
      <c r="D59" s="90">
        <f>SUM(C59)*100/(G59)</f>
        <v>82.142857142857139</v>
      </c>
      <c r="E59" s="91">
        <v>10</v>
      </c>
      <c r="F59" s="92">
        <f>SUM(E59)*100/(G59)</f>
        <v>17.857142857142858</v>
      </c>
      <c r="G59" s="151">
        <f t="shared" si="37"/>
        <v>56</v>
      </c>
    </row>
    <row r="60" spans="1:9" ht="15.6" x14ac:dyDescent="0.25">
      <c r="A60" s="94" t="s">
        <v>188</v>
      </c>
      <c r="B60" s="95" t="s">
        <v>40</v>
      </c>
      <c r="C60" s="102">
        <v>41</v>
      </c>
      <c r="D60" s="90">
        <f>SUM(C60)*100/(G60)</f>
        <v>87.234042553191486</v>
      </c>
      <c r="E60" s="91">
        <v>6</v>
      </c>
      <c r="F60" s="92">
        <f>SUM(E60)*100/(G60)</f>
        <v>12.76595744680851</v>
      </c>
      <c r="G60" s="151">
        <f t="shared" si="37"/>
        <v>47</v>
      </c>
    </row>
    <row r="61" spans="1:9" ht="15.6" x14ac:dyDescent="0.25">
      <c r="A61" s="94" t="s">
        <v>392</v>
      </c>
      <c r="B61" s="95" t="s">
        <v>40</v>
      </c>
      <c r="C61" s="102">
        <v>1</v>
      </c>
      <c r="D61" s="90">
        <f>SUM(C61)*100/(G61)</f>
        <v>25</v>
      </c>
      <c r="E61" s="91">
        <v>3</v>
      </c>
      <c r="F61" s="92">
        <f>SUM(E61)*100/(G61)</f>
        <v>75</v>
      </c>
      <c r="G61" s="151">
        <f t="shared" ref="G61" si="41">SUM(C61,E61)</f>
        <v>4</v>
      </c>
    </row>
    <row r="62" spans="1:9" ht="15.6" customHeight="1" x14ac:dyDescent="0.25">
      <c r="A62" s="104" t="s">
        <v>129</v>
      </c>
      <c r="B62" s="95" t="s">
        <v>40</v>
      </c>
      <c r="C62" s="102">
        <v>42</v>
      </c>
      <c r="D62" s="90">
        <f t="shared" si="40"/>
        <v>37.5</v>
      </c>
      <c r="E62" s="91">
        <v>70</v>
      </c>
      <c r="F62" s="92">
        <f t="shared" si="1"/>
        <v>62.5</v>
      </c>
      <c r="G62" s="151">
        <f t="shared" si="37"/>
        <v>112</v>
      </c>
      <c r="I62" s="9"/>
    </row>
    <row r="63" spans="1:9" s="67" customFormat="1" ht="15.6" customHeight="1" x14ac:dyDescent="0.25">
      <c r="A63" s="137" t="s">
        <v>121</v>
      </c>
      <c r="B63" s="95" t="s">
        <v>40</v>
      </c>
      <c r="C63" s="102">
        <v>40</v>
      </c>
      <c r="D63" s="90">
        <f t="shared" si="40"/>
        <v>44.444444444444443</v>
      </c>
      <c r="E63" s="91">
        <v>50</v>
      </c>
      <c r="F63" s="92">
        <f t="shared" si="1"/>
        <v>55.555555555555557</v>
      </c>
      <c r="G63" s="151">
        <f t="shared" si="37"/>
        <v>90</v>
      </c>
    </row>
    <row r="64" spans="1:9" s="67" customFormat="1" ht="15.6" customHeight="1" x14ac:dyDescent="0.25">
      <c r="A64" s="104" t="s">
        <v>106</v>
      </c>
      <c r="B64" s="95" t="s">
        <v>40</v>
      </c>
      <c r="C64" s="102">
        <v>244</v>
      </c>
      <c r="D64" s="90">
        <f>SUM(C64)*100/(G64)</f>
        <v>84.137931034482762</v>
      </c>
      <c r="E64" s="91">
        <v>46</v>
      </c>
      <c r="F64" s="92">
        <f>SUM(E64)*100/(G64)</f>
        <v>15.862068965517242</v>
      </c>
      <c r="G64" s="151">
        <f t="shared" si="37"/>
        <v>290</v>
      </c>
    </row>
    <row r="65" spans="1:9" s="67" customFormat="1" ht="15.6" customHeight="1" x14ac:dyDescent="0.25">
      <c r="A65" s="207" t="s">
        <v>183</v>
      </c>
      <c r="B65" s="95" t="s">
        <v>40</v>
      </c>
      <c r="C65" s="102">
        <v>35</v>
      </c>
      <c r="D65" s="90">
        <f>SUM(C65)*100/(G65)</f>
        <v>89.743589743589737</v>
      </c>
      <c r="E65" s="91">
        <v>4</v>
      </c>
      <c r="F65" s="92">
        <f>SUM(E65)*100/(G65)</f>
        <v>10.256410256410257</v>
      </c>
      <c r="G65" s="151">
        <f t="shared" si="37"/>
        <v>39</v>
      </c>
    </row>
    <row r="66" spans="1:9" ht="15.6" customHeight="1" x14ac:dyDescent="0.25">
      <c r="A66" s="207" t="s">
        <v>145</v>
      </c>
      <c r="B66" s="95" t="s">
        <v>40</v>
      </c>
      <c r="C66" s="102">
        <v>3</v>
      </c>
      <c r="D66" s="90">
        <f>SUM(C66)*100/(G66)</f>
        <v>75</v>
      </c>
      <c r="E66" s="91">
        <v>1</v>
      </c>
      <c r="F66" s="92">
        <f>SUM(E66)*100/(G66)</f>
        <v>25</v>
      </c>
      <c r="G66" s="151">
        <f t="shared" si="37"/>
        <v>4</v>
      </c>
    </row>
    <row r="67" spans="1:9" ht="15.6" customHeight="1" thickBot="1" x14ac:dyDescent="0.3">
      <c r="A67" s="124" t="s">
        <v>113</v>
      </c>
      <c r="B67" s="125"/>
      <c r="C67" s="239">
        <f>SUM(C52:C66)</f>
        <v>1015</v>
      </c>
      <c r="D67" s="602">
        <f t="shared" si="40"/>
        <v>70.584144645340757</v>
      </c>
      <c r="E67" s="603">
        <f>SUM(E52:E66)</f>
        <v>423</v>
      </c>
      <c r="F67" s="604">
        <f t="shared" si="1"/>
        <v>29.41585535465925</v>
      </c>
      <c r="G67" s="31">
        <f>SUM(G52:G66)</f>
        <v>1438</v>
      </c>
    </row>
    <row r="68" spans="1:9" ht="15.6" customHeight="1" thickBot="1" x14ac:dyDescent="0.3">
      <c r="A68" s="241" t="s">
        <v>23</v>
      </c>
      <c r="B68" s="255"/>
      <c r="C68" s="605">
        <f>SUM(C67,C51)</f>
        <v>1605</v>
      </c>
      <c r="D68" s="606">
        <f t="shared" si="40"/>
        <v>73.187414500684</v>
      </c>
      <c r="E68" s="607">
        <f>SUM(E51,E67)</f>
        <v>588</v>
      </c>
      <c r="F68" s="608">
        <f t="shared" si="1"/>
        <v>26.812585499316004</v>
      </c>
      <c r="G68" s="30">
        <f>SUM(G51,G67)</f>
        <v>2193</v>
      </c>
    </row>
    <row r="69" spans="1:9" s="601" customFormat="1" ht="15.6" customHeight="1" x14ac:dyDescent="0.25">
      <c r="A69" s="49" t="s">
        <v>342</v>
      </c>
      <c r="B69" s="598"/>
      <c r="C69" s="599"/>
      <c r="D69" s="600"/>
      <c r="E69" s="599"/>
      <c r="F69" s="600"/>
      <c r="G69" s="599"/>
    </row>
    <row r="70" spans="1:9" s="601" customFormat="1" ht="15.6" customHeight="1" x14ac:dyDescent="0.25">
      <c r="A70" s="49"/>
      <c r="B70" s="598"/>
      <c r="C70" s="599"/>
      <c r="D70" s="600"/>
      <c r="E70" s="599"/>
      <c r="F70" s="600"/>
      <c r="G70" s="599"/>
    </row>
    <row r="71" spans="1:9" s="5" customFormat="1" x14ac:dyDescent="0.25">
      <c r="A71" s="713" t="s">
        <v>238</v>
      </c>
      <c r="B71" s="713"/>
      <c r="C71" s="25"/>
      <c r="D71" s="25"/>
      <c r="E71" s="25"/>
      <c r="F71" s="25"/>
      <c r="G71" s="7"/>
      <c r="H71" s="2"/>
    </row>
    <row r="72" spans="1:9" s="5" customFormat="1" x14ac:dyDescent="0.25">
      <c r="A72" s="713" t="s">
        <v>491</v>
      </c>
      <c r="B72" s="619"/>
      <c r="C72" s="25"/>
      <c r="D72" s="25"/>
      <c r="E72" s="620"/>
      <c r="F72" s="620"/>
      <c r="G72" s="71"/>
      <c r="H72" s="2"/>
      <c r="I72" s="293"/>
    </row>
    <row r="73" spans="1:9" s="601" customFormat="1" ht="15.6" customHeight="1" thickBot="1" x14ac:dyDescent="0.3">
      <c r="A73" s="598"/>
      <c r="B73" s="598"/>
      <c r="C73" s="599"/>
      <c r="D73" s="600"/>
      <c r="E73" s="599"/>
      <c r="F73" s="600"/>
      <c r="G73" s="599"/>
    </row>
    <row r="74" spans="1:9" s="601" customFormat="1" ht="15.6" customHeight="1" x14ac:dyDescent="0.25">
      <c r="A74" s="200"/>
      <c r="B74" s="200"/>
      <c r="C74" s="1750" t="s">
        <v>246</v>
      </c>
      <c r="D74" s="1751"/>
      <c r="E74" s="1751"/>
      <c r="F74" s="1751"/>
      <c r="G74" s="1752"/>
    </row>
    <row r="75" spans="1:9" s="601" customFormat="1" ht="15.6" customHeight="1" thickBot="1" x14ac:dyDescent="0.3">
      <c r="A75" s="213"/>
      <c r="B75" s="221"/>
      <c r="C75" s="1753"/>
      <c r="D75" s="1754"/>
      <c r="E75" s="1754"/>
      <c r="F75" s="1754"/>
      <c r="G75" s="1755"/>
    </row>
    <row r="76" spans="1:9" s="601" customFormat="1" ht="15.6" customHeight="1" x14ac:dyDescent="0.25">
      <c r="A76" s="79" t="s">
        <v>2</v>
      </c>
      <c r="B76" s="80" t="s">
        <v>39</v>
      </c>
      <c r="C76" s="81" t="s">
        <v>18</v>
      </c>
      <c r="D76" s="82"/>
      <c r="E76" s="81" t="s">
        <v>19</v>
      </c>
      <c r="F76" s="82"/>
      <c r="G76" s="199" t="s">
        <v>20</v>
      </c>
    </row>
    <row r="77" spans="1:9" s="601" customFormat="1" ht="15.6" customHeight="1" thickBot="1" x14ac:dyDescent="0.3">
      <c r="A77" s="83"/>
      <c r="B77" s="84"/>
      <c r="C77" s="85" t="s">
        <v>15</v>
      </c>
      <c r="D77" s="86" t="s">
        <v>16</v>
      </c>
      <c r="E77" s="85" t="s">
        <v>15</v>
      </c>
      <c r="F77" s="223" t="s">
        <v>16</v>
      </c>
      <c r="G77" s="146" t="s">
        <v>17</v>
      </c>
    </row>
    <row r="78" spans="1:9" ht="15.6" customHeight="1" x14ac:dyDescent="0.25">
      <c r="A78" s="283" t="s">
        <v>393</v>
      </c>
      <c r="B78" s="595" t="s">
        <v>40</v>
      </c>
      <c r="C78" s="87">
        <v>15</v>
      </c>
      <c r="D78" s="596">
        <f t="shared" ref="D78:D83" si="42">SUM(C78)*100/(G78)</f>
        <v>53.571428571428569</v>
      </c>
      <c r="E78" s="534">
        <v>13</v>
      </c>
      <c r="F78" s="597">
        <f t="shared" ref="F78:F83" si="43">SUM(E78)*100/(G78)</f>
        <v>46.428571428571431</v>
      </c>
      <c r="G78" s="292">
        <f t="shared" ref="G78:G116" si="44">SUM(C78,E78)</f>
        <v>28</v>
      </c>
    </row>
    <row r="79" spans="1:9" ht="15.6" customHeight="1" x14ac:dyDescent="0.25">
      <c r="A79" s="283" t="s">
        <v>394</v>
      </c>
      <c r="B79" s="595" t="s">
        <v>40</v>
      </c>
      <c r="C79" s="87">
        <v>13</v>
      </c>
      <c r="D79" s="596">
        <f t="shared" ref="D79" si="45">SUM(C79)*100/(G79)</f>
        <v>50</v>
      </c>
      <c r="E79" s="534">
        <v>13</v>
      </c>
      <c r="F79" s="597">
        <f t="shared" ref="F79" si="46">SUM(E79)*100/(G79)</f>
        <v>50</v>
      </c>
      <c r="G79" s="292">
        <f t="shared" ref="G79" si="47">SUM(C79,E79)</f>
        <v>26</v>
      </c>
    </row>
    <row r="80" spans="1:9" ht="15.6" customHeight="1" x14ac:dyDescent="0.25">
      <c r="A80" s="283" t="s">
        <v>6</v>
      </c>
      <c r="B80" s="595" t="s">
        <v>40</v>
      </c>
      <c r="C80" s="87">
        <v>70</v>
      </c>
      <c r="D80" s="596">
        <f t="shared" ref="D80" si="48">SUM(C80)*100/(G80)</f>
        <v>86.419753086419746</v>
      </c>
      <c r="E80" s="534">
        <v>11</v>
      </c>
      <c r="F80" s="597">
        <f t="shared" ref="F80" si="49">SUM(E80)*100/(G80)</f>
        <v>13.580246913580247</v>
      </c>
      <c r="G80" s="292">
        <f t="shared" ref="G80" si="50">SUM(C80,E80)</f>
        <v>81</v>
      </c>
    </row>
    <row r="81" spans="1:7" ht="15.6" customHeight="1" x14ac:dyDescent="0.25">
      <c r="A81" s="283" t="s">
        <v>527</v>
      </c>
      <c r="B81" s="595" t="s">
        <v>40</v>
      </c>
      <c r="C81" s="87">
        <v>15</v>
      </c>
      <c r="D81" s="596">
        <f t="shared" ref="D81" si="51">SUM(C81)*100/(G81)</f>
        <v>88.235294117647058</v>
      </c>
      <c r="E81" s="534">
        <v>2</v>
      </c>
      <c r="F81" s="597">
        <f t="shared" ref="F81" si="52">SUM(E81)*100/(G81)</f>
        <v>11.764705882352942</v>
      </c>
      <c r="G81" s="292">
        <f t="shared" ref="G81" si="53">SUM(C81,E81)</f>
        <v>17</v>
      </c>
    </row>
    <row r="82" spans="1:7" ht="15.6" customHeight="1" x14ac:dyDescent="0.25">
      <c r="A82" s="204" t="s">
        <v>184</v>
      </c>
      <c r="B82" s="112" t="s">
        <v>41</v>
      </c>
      <c r="C82" s="102">
        <v>33</v>
      </c>
      <c r="D82" s="90">
        <f t="shared" si="42"/>
        <v>84.615384615384613</v>
      </c>
      <c r="E82" s="91">
        <v>6</v>
      </c>
      <c r="F82" s="92">
        <f t="shared" si="43"/>
        <v>15.384615384615385</v>
      </c>
      <c r="G82" s="147">
        <f t="shared" si="44"/>
        <v>39</v>
      </c>
    </row>
    <row r="83" spans="1:7" ht="15.6" customHeight="1" x14ac:dyDescent="0.25">
      <c r="A83" s="204" t="s">
        <v>169</v>
      </c>
      <c r="B83" s="547" t="s">
        <v>41</v>
      </c>
      <c r="C83" s="122">
        <v>22</v>
      </c>
      <c r="D83" s="289">
        <f t="shared" si="42"/>
        <v>100</v>
      </c>
      <c r="E83" s="268">
        <v>0</v>
      </c>
      <c r="F83" s="290">
        <f t="shared" si="43"/>
        <v>0</v>
      </c>
      <c r="G83" s="282">
        <f t="shared" si="44"/>
        <v>22</v>
      </c>
    </row>
    <row r="84" spans="1:7" ht="15.6" customHeight="1" x14ac:dyDescent="0.25">
      <c r="A84" s="204" t="s">
        <v>252</v>
      </c>
      <c r="B84" s="547" t="s">
        <v>40</v>
      </c>
      <c r="C84" s="122">
        <v>16</v>
      </c>
      <c r="D84" s="289">
        <f t="shared" ref="D84" si="54">SUM(C84)*100/(G84)</f>
        <v>94.117647058823536</v>
      </c>
      <c r="E84" s="268">
        <v>1</v>
      </c>
      <c r="F84" s="290">
        <f t="shared" ref="F84" si="55">SUM(E84)*100/(G84)</f>
        <v>5.882352941176471</v>
      </c>
      <c r="G84" s="282">
        <f t="shared" ref="G84" si="56">SUM(C84,E84)</f>
        <v>17</v>
      </c>
    </row>
    <row r="85" spans="1:7" ht="15.6" customHeight="1" x14ac:dyDescent="0.25">
      <c r="A85" s="204" t="s">
        <v>200</v>
      </c>
      <c r="B85" s="547" t="s">
        <v>41</v>
      </c>
      <c r="C85" s="122">
        <v>70</v>
      </c>
      <c r="D85" s="289">
        <f t="shared" ref="D85" si="57">SUM(C85)*100/(G85)</f>
        <v>83.333333333333329</v>
      </c>
      <c r="E85" s="268">
        <v>14</v>
      </c>
      <c r="F85" s="290">
        <f t="shared" ref="F85" si="58">SUM(E85)*100/(G85)</f>
        <v>16.666666666666668</v>
      </c>
      <c r="G85" s="282">
        <f t="shared" si="44"/>
        <v>84</v>
      </c>
    </row>
    <row r="86" spans="1:7" ht="15.6" customHeight="1" x14ac:dyDescent="0.25">
      <c r="A86" s="104" t="s">
        <v>154</v>
      </c>
      <c r="B86" s="112" t="s">
        <v>40</v>
      </c>
      <c r="C86" s="102">
        <v>108</v>
      </c>
      <c r="D86" s="90">
        <f>SUM(C86)*100/(G86)</f>
        <v>40.754716981132077</v>
      </c>
      <c r="E86" s="91">
        <v>157</v>
      </c>
      <c r="F86" s="92">
        <f t="shared" ref="F86:F88" si="59">SUM(E86)*100/(G86)</f>
        <v>59.245283018867923</v>
      </c>
      <c r="G86" s="147">
        <f t="shared" si="44"/>
        <v>265</v>
      </c>
    </row>
    <row r="87" spans="1:7" ht="15.6" customHeight="1" x14ac:dyDescent="0.25">
      <c r="A87" s="104" t="s">
        <v>395</v>
      </c>
      <c r="B87" s="112" t="s">
        <v>40</v>
      </c>
      <c r="C87" s="102">
        <v>15</v>
      </c>
      <c r="D87" s="90">
        <f>SUM(C87)*100/(G87)</f>
        <v>39.473684210526315</v>
      </c>
      <c r="E87" s="91">
        <v>23</v>
      </c>
      <c r="F87" s="92">
        <f t="shared" ref="F87" si="60">SUM(E87)*100/(G87)</f>
        <v>60.526315789473685</v>
      </c>
      <c r="G87" s="147">
        <f t="shared" ref="G87" si="61">SUM(C87,E87)</f>
        <v>38</v>
      </c>
    </row>
    <row r="88" spans="1:7" ht="15.6" customHeight="1" x14ac:dyDescent="0.25">
      <c r="A88" s="104" t="s">
        <v>140</v>
      </c>
      <c r="B88" s="112" t="s">
        <v>40</v>
      </c>
      <c r="C88" s="102">
        <v>14</v>
      </c>
      <c r="D88" s="90">
        <f t="shared" ref="D88" si="62">SUM(C88)*100/(G88)</f>
        <v>82.352941176470594</v>
      </c>
      <c r="E88" s="91">
        <v>3</v>
      </c>
      <c r="F88" s="92">
        <f t="shared" si="59"/>
        <v>17.647058823529413</v>
      </c>
      <c r="G88" s="147">
        <f t="shared" si="44"/>
        <v>17</v>
      </c>
    </row>
    <row r="89" spans="1:7" ht="15.6" customHeight="1" x14ac:dyDescent="0.25">
      <c r="A89" s="94" t="s">
        <v>4</v>
      </c>
      <c r="B89" s="95" t="s">
        <v>40</v>
      </c>
      <c r="C89" s="102">
        <v>139</v>
      </c>
      <c r="D89" s="90">
        <f t="shared" si="40"/>
        <v>90.259740259740255</v>
      </c>
      <c r="E89" s="91">
        <v>15</v>
      </c>
      <c r="F89" s="92">
        <f t="shared" si="1"/>
        <v>9.7402597402597397</v>
      </c>
      <c r="G89" s="151">
        <f t="shared" si="44"/>
        <v>154</v>
      </c>
    </row>
    <row r="90" spans="1:7" ht="15.6" customHeight="1" x14ac:dyDescent="0.25">
      <c r="A90" s="94" t="s">
        <v>528</v>
      </c>
      <c r="B90" s="95" t="s">
        <v>40</v>
      </c>
      <c r="C90" s="102">
        <v>6</v>
      </c>
      <c r="D90" s="90">
        <f>SUM(C90)*100/(G90)</f>
        <v>85.714285714285708</v>
      </c>
      <c r="E90" s="91">
        <v>1</v>
      </c>
      <c r="F90" s="92">
        <f>SUM(E90)*100/(G90)</f>
        <v>14.285714285714286</v>
      </c>
      <c r="G90" s="151">
        <f t="shared" si="44"/>
        <v>7</v>
      </c>
    </row>
    <row r="91" spans="1:7" ht="15.6" customHeight="1" x14ac:dyDescent="0.25">
      <c r="A91" s="94" t="s">
        <v>197</v>
      </c>
      <c r="B91" s="95" t="s">
        <v>41</v>
      </c>
      <c r="C91" s="102">
        <v>27</v>
      </c>
      <c r="D91" s="90">
        <f t="shared" ref="D91" si="63">SUM(C91)*100/(G91)</f>
        <v>43.548387096774192</v>
      </c>
      <c r="E91" s="91">
        <v>35</v>
      </c>
      <c r="F91" s="92">
        <f t="shared" ref="F91" si="64">SUM(E91)*100/(G91)</f>
        <v>56.451612903225808</v>
      </c>
      <c r="G91" s="151">
        <f t="shared" si="44"/>
        <v>62</v>
      </c>
    </row>
    <row r="92" spans="1:7" ht="15.6" customHeight="1" x14ac:dyDescent="0.25">
      <c r="A92" s="94" t="s">
        <v>33</v>
      </c>
      <c r="B92" s="95" t="s">
        <v>40</v>
      </c>
      <c r="C92" s="102">
        <v>126</v>
      </c>
      <c r="D92" s="90">
        <f t="shared" si="40"/>
        <v>62.068965517241381</v>
      </c>
      <c r="E92" s="91">
        <v>77</v>
      </c>
      <c r="F92" s="92">
        <f t="shared" si="1"/>
        <v>37.931034482758619</v>
      </c>
      <c r="G92" s="151">
        <f t="shared" si="44"/>
        <v>203</v>
      </c>
    </row>
    <row r="93" spans="1:7" ht="15.6" customHeight="1" x14ac:dyDescent="0.25">
      <c r="A93" s="94" t="s">
        <v>396</v>
      </c>
      <c r="B93" s="95" t="s">
        <v>40</v>
      </c>
      <c r="C93" s="102">
        <v>26</v>
      </c>
      <c r="D93" s="90">
        <f t="shared" ref="D93" si="65">SUM(C93)*100/(G93)</f>
        <v>44.827586206896555</v>
      </c>
      <c r="E93" s="91">
        <v>32</v>
      </c>
      <c r="F93" s="92">
        <f t="shared" ref="F93" si="66">SUM(E93)*100/(G93)</f>
        <v>55.172413793103445</v>
      </c>
      <c r="G93" s="151">
        <f t="shared" ref="G93" si="67">SUM(C93,E93)</f>
        <v>58</v>
      </c>
    </row>
    <row r="94" spans="1:7" ht="15.6" customHeight="1" x14ac:dyDescent="0.25">
      <c r="A94" s="94" t="s">
        <v>33</v>
      </c>
      <c r="B94" s="95" t="s">
        <v>41</v>
      </c>
      <c r="C94" s="102">
        <v>1</v>
      </c>
      <c r="D94" s="90">
        <f t="shared" si="40"/>
        <v>100</v>
      </c>
      <c r="E94" s="91">
        <v>0</v>
      </c>
      <c r="F94" s="92">
        <f t="shared" si="1"/>
        <v>0</v>
      </c>
      <c r="G94" s="151">
        <f t="shared" si="44"/>
        <v>1</v>
      </c>
    </row>
    <row r="95" spans="1:7" ht="15.6" customHeight="1" x14ac:dyDescent="0.25">
      <c r="A95" s="94" t="s">
        <v>203</v>
      </c>
      <c r="B95" s="95" t="s">
        <v>40</v>
      </c>
      <c r="C95" s="102">
        <v>84</v>
      </c>
      <c r="D95" s="90">
        <v>128</v>
      </c>
      <c r="E95" s="91">
        <v>171</v>
      </c>
      <c r="F95" s="92">
        <f t="shared" si="1"/>
        <v>67.058823529411768</v>
      </c>
      <c r="G95" s="151">
        <f t="shared" si="44"/>
        <v>255</v>
      </c>
    </row>
    <row r="96" spans="1:7" ht="15.6" customHeight="1" x14ac:dyDescent="0.25">
      <c r="A96" s="94" t="s">
        <v>410</v>
      </c>
      <c r="B96" s="95" t="s">
        <v>41</v>
      </c>
      <c r="C96" s="102">
        <v>1</v>
      </c>
      <c r="D96" s="90">
        <v>128</v>
      </c>
      <c r="E96" s="91">
        <v>1</v>
      </c>
      <c r="F96" s="92">
        <f t="shared" ref="F96" si="68">SUM(E96)*100/(G96)</f>
        <v>50</v>
      </c>
      <c r="G96" s="151">
        <f t="shared" si="44"/>
        <v>2</v>
      </c>
    </row>
    <row r="97" spans="1:7" ht="15.6" customHeight="1" x14ac:dyDescent="0.25">
      <c r="A97" s="94" t="s">
        <v>397</v>
      </c>
      <c r="B97" s="95" t="s">
        <v>41</v>
      </c>
      <c r="C97" s="102">
        <v>11</v>
      </c>
      <c r="D97" s="90">
        <v>128</v>
      </c>
      <c r="E97" s="91">
        <v>25</v>
      </c>
      <c r="F97" s="92">
        <f t="shared" ref="F97" si="69">SUM(E97)*100/(G97)</f>
        <v>69.444444444444443</v>
      </c>
      <c r="G97" s="151">
        <f t="shared" ref="G97" si="70">SUM(C97,E97)</f>
        <v>36</v>
      </c>
    </row>
    <row r="98" spans="1:7" ht="15.6" customHeight="1" x14ac:dyDescent="0.25">
      <c r="A98" s="94" t="s">
        <v>172</v>
      </c>
      <c r="B98" s="95" t="s">
        <v>40</v>
      </c>
      <c r="C98" s="102">
        <v>46</v>
      </c>
      <c r="D98" s="90">
        <f t="shared" ref="D98" si="71">SUM(C98)*100/(G98)</f>
        <v>92</v>
      </c>
      <c r="E98" s="91">
        <v>4</v>
      </c>
      <c r="F98" s="92">
        <f t="shared" ref="F98" si="72">SUM(E98)*100/(G98)</f>
        <v>8</v>
      </c>
      <c r="G98" s="151">
        <f t="shared" si="44"/>
        <v>50</v>
      </c>
    </row>
    <row r="99" spans="1:7" ht="15.6" customHeight="1" x14ac:dyDescent="0.25">
      <c r="A99" s="94" t="s">
        <v>398</v>
      </c>
      <c r="B99" s="95" t="s">
        <v>40</v>
      </c>
      <c r="C99" s="102">
        <v>80</v>
      </c>
      <c r="D99" s="90">
        <f t="shared" ref="D99" si="73">SUM(C99)*100/(G99)</f>
        <v>83.333333333333329</v>
      </c>
      <c r="E99" s="91">
        <v>16</v>
      </c>
      <c r="F99" s="92">
        <f t="shared" ref="F99" si="74">SUM(E99)*100/(G99)</f>
        <v>16.666666666666668</v>
      </c>
      <c r="G99" s="151">
        <f t="shared" ref="G99" si="75">SUM(C99,E99)</f>
        <v>96</v>
      </c>
    </row>
    <row r="100" spans="1:7" ht="15.6" customHeight="1" x14ac:dyDescent="0.25">
      <c r="A100" s="94" t="s">
        <v>25</v>
      </c>
      <c r="B100" s="95" t="s">
        <v>40</v>
      </c>
      <c r="C100" s="102">
        <v>56</v>
      </c>
      <c r="D100" s="90">
        <f t="shared" ref="D100:D101" si="76">SUM(C100)*100/(G100)</f>
        <v>87.5</v>
      </c>
      <c r="E100" s="91">
        <v>8</v>
      </c>
      <c r="F100" s="92">
        <f t="shared" ref="F100:F101" si="77">SUM(E100)*100/(G100)</f>
        <v>12.5</v>
      </c>
      <c r="G100" s="151">
        <f t="shared" si="44"/>
        <v>64</v>
      </c>
    </row>
    <row r="101" spans="1:7" ht="15.6" customHeight="1" x14ac:dyDescent="0.25">
      <c r="A101" s="94" t="s">
        <v>399</v>
      </c>
      <c r="B101" s="95" t="s">
        <v>40</v>
      </c>
      <c r="C101" s="102">
        <v>12</v>
      </c>
      <c r="D101" s="90">
        <f t="shared" si="76"/>
        <v>75</v>
      </c>
      <c r="E101" s="91">
        <v>4</v>
      </c>
      <c r="F101" s="92">
        <f t="shared" si="77"/>
        <v>25</v>
      </c>
      <c r="G101" s="151">
        <f t="shared" si="44"/>
        <v>16</v>
      </c>
    </row>
    <row r="102" spans="1:7" ht="15.6" customHeight="1" x14ac:dyDescent="0.25">
      <c r="A102" s="94" t="s">
        <v>98</v>
      </c>
      <c r="B102" s="95" t="s">
        <v>40</v>
      </c>
      <c r="C102" s="102">
        <v>15</v>
      </c>
      <c r="D102" s="90">
        <f t="shared" si="40"/>
        <v>75</v>
      </c>
      <c r="E102" s="91">
        <v>5</v>
      </c>
      <c r="F102" s="92">
        <f t="shared" si="1"/>
        <v>25</v>
      </c>
      <c r="G102" s="151">
        <f t="shared" si="44"/>
        <v>20</v>
      </c>
    </row>
    <row r="103" spans="1:7" ht="15.6" customHeight="1" x14ac:dyDescent="0.25">
      <c r="A103" s="94" t="s">
        <v>96</v>
      </c>
      <c r="B103" s="95" t="s">
        <v>40</v>
      </c>
      <c r="C103" s="102">
        <v>3</v>
      </c>
      <c r="D103" s="90">
        <f t="shared" si="40"/>
        <v>100</v>
      </c>
      <c r="E103" s="91">
        <v>0</v>
      </c>
      <c r="F103" s="92">
        <f t="shared" si="1"/>
        <v>0</v>
      </c>
      <c r="G103" s="151">
        <f t="shared" si="44"/>
        <v>3</v>
      </c>
    </row>
    <row r="104" spans="1:7" ht="15.6" x14ac:dyDescent="0.25">
      <c r="A104" s="94" t="s">
        <v>363</v>
      </c>
      <c r="B104" s="95" t="s">
        <v>41</v>
      </c>
      <c r="C104" s="102">
        <v>2</v>
      </c>
      <c r="D104" s="114">
        <f t="shared" ref="D104" si="78">SUM(C104)*100/(G104)</f>
        <v>66.666666666666671</v>
      </c>
      <c r="E104" s="116">
        <v>1</v>
      </c>
      <c r="F104" s="117">
        <f t="shared" ref="F104" si="79">SUM(E104)*100/(G104)</f>
        <v>33.333333333333336</v>
      </c>
      <c r="G104" s="151">
        <f>SUM(C104,E104)</f>
        <v>3</v>
      </c>
    </row>
    <row r="105" spans="1:7" ht="15.6" customHeight="1" x14ac:dyDescent="0.25">
      <c r="A105" s="94" t="s">
        <v>26</v>
      </c>
      <c r="B105" s="95" t="s">
        <v>41</v>
      </c>
      <c r="C105" s="102">
        <v>60</v>
      </c>
      <c r="D105" s="90">
        <f>SUM(C105)*100/(G105)</f>
        <v>90.909090909090907</v>
      </c>
      <c r="E105" s="91">
        <v>6</v>
      </c>
      <c r="F105" s="92">
        <f>SUM(E105)*100/(G105)</f>
        <v>9.0909090909090917</v>
      </c>
      <c r="G105" s="151">
        <f t="shared" si="44"/>
        <v>66</v>
      </c>
    </row>
    <row r="106" spans="1:7" ht="15.6" customHeight="1" x14ac:dyDescent="0.25">
      <c r="A106" s="94" t="s">
        <v>207</v>
      </c>
      <c r="B106" s="95" t="s">
        <v>40</v>
      </c>
      <c r="C106" s="102">
        <v>99</v>
      </c>
      <c r="D106" s="90">
        <f t="shared" si="40"/>
        <v>64.285714285714292</v>
      </c>
      <c r="E106" s="91">
        <v>55</v>
      </c>
      <c r="F106" s="92">
        <f t="shared" si="1"/>
        <v>35.714285714285715</v>
      </c>
      <c r="G106" s="151">
        <f t="shared" si="44"/>
        <v>154</v>
      </c>
    </row>
    <row r="107" spans="1:7" ht="15.6" customHeight="1" x14ac:dyDescent="0.25">
      <c r="A107" s="94" t="s">
        <v>206</v>
      </c>
      <c r="B107" s="95" t="s">
        <v>40</v>
      </c>
      <c r="C107" s="102">
        <v>197</v>
      </c>
      <c r="D107" s="90">
        <f t="shared" si="40"/>
        <v>51.302083333333336</v>
      </c>
      <c r="E107" s="91">
        <v>187</v>
      </c>
      <c r="F107" s="92">
        <f t="shared" si="1"/>
        <v>48.697916666666664</v>
      </c>
      <c r="G107" s="151">
        <f t="shared" si="44"/>
        <v>384</v>
      </c>
    </row>
    <row r="108" spans="1:7" ht="15.6" customHeight="1" x14ac:dyDescent="0.25">
      <c r="A108" s="94" t="s">
        <v>135</v>
      </c>
      <c r="B108" s="95" t="s">
        <v>40</v>
      </c>
      <c r="C108" s="102">
        <v>24</v>
      </c>
      <c r="D108" s="90">
        <f>SUM(C108)*100/(G108)</f>
        <v>100</v>
      </c>
      <c r="E108" s="91">
        <v>0</v>
      </c>
      <c r="F108" s="92">
        <f>SUM(E108)*100/(G108)</f>
        <v>0</v>
      </c>
      <c r="G108" s="151">
        <f t="shared" si="44"/>
        <v>24</v>
      </c>
    </row>
    <row r="109" spans="1:7" ht="15.6" x14ac:dyDescent="0.25">
      <c r="A109" s="94" t="s">
        <v>247</v>
      </c>
      <c r="B109" s="95" t="s">
        <v>40</v>
      </c>
      <c r="C109" s="102">
        <v>0</v>
      </c>
      <c r="D109" s="90">
        <f t="shared" ref="D109" si="80">SUM(C109)*100/(G109)</f>
        <v>0</v>
      </c>
      <c r="E109" s="91">
        <v>2</v>
      </c>
      <c r="F109" s="92">
        <f t="shared" ref="F109" si="81">SUM(E109)*100/(G109)</f>
        <v>100</v>
      </c>
      <c r="G109" s="151">
        <f t="shared" si="44"/>
        <v>2</v>
      </c>
    </row>
    <row r="110" spans="1:7" ht="15.6" x14ac:dyDescent="0.25">
      <c r="A110" s="94" t="s">
        <v>116</v>
      </c>
      <c r="B110" s="95" t="s">
        <v>40</v>
      </c>
      <c r="C110" s="102">
        <v>2</v>
      </c>
      <c r="D110" s="90">
        <f t="shared" si="40"/>
        <v>66.666666666666671</v>
      </c>
      <c r="E110" s="91">
        <v>1</v>
      </c>
      <c r="F110" s="92">
        <f t="shared" ref="F110:F166" si="82">SUM(E110)*100/(G110)</f>
        <v>33.333333333333336</v>
      </c>
      <c r="G110" s="151">
        <f t="shared" si="44"/>
        <v>3</v>
      </c>
    </row>
    <row r="111" spans="1:7" ht="15.6" x14ac:dyDescent="0.25">
      <c r="A111" s="94" t="s">
        <v>117</v>
      </c>
      <c r="B111" s="95" t="s">
        <v>40</v>
      </c>
      <c r="C111" s="102">
        <v>18</v>
      </c>
      <c r="D111" s="90">
        <f t="shared" si="40"/>
        <v>90</v>
      </c>
      <c r="E111" s="91">
        <v>2</v>
      </c>
      <c r="F111" s="92">
        <f t="shared" si="82"/>
        <v>10</v>
      </c>
      <c r="G111" s="151">
        <f t="shared" si="44"/>
        <v>20</v>
      </c>
    </row>
    <row r="112" spans="1:7" ht="15.6" x14ac:dyDescent="0.25">
      <c r="A112" s="94" t="s">
        <v>118</v>
      </c>
      <c r="B112" s="95" t="s">
        <v>40</v>
      </c>
      <c r="C112" s="102">
        <v>105</v>
      </c>
      <c r="D112" s="90">
        <f t="shared" ref="D112:D115" si="83">SUM(C112)*100/(G112)</f>
        <v>59.659090909090907</v>
      </c>
      <c r="E112" s="91">
        <v>71</v>
      </c>
      <c r="F112" s="92">
        <f t="shared" ref="F112:F115" si="84">SUM(E112)*100/(G112)</f>
        <v>40.340909090909093</v>
      </c>
      <c r="G112" s="151">
        <f t="shared" si="44"/>
        <v>176</v>
      </c>
    </row>
    <row r="113" spans="1:7" ht="15.6" x14ac:dyDescent="0.25">
      <c r="A113" s="94" t="s">
        <v>185</v>
      </c>
      <c r="B113" s="95" t="s">
        <v>40</v>
      </c>
      <c r="C113" s="102">
        <v>42</v>
      </c>
      <c r="D113" s="90">
        <f t="shared" si="83"/>
        <v>75</v>
      </c>
      <c r="E113" s="91">
        <v>14</v>
      </c>
      <c r="F113" s="92">
        <f t="shared" si="84"/>
        <v>25</v>
      </c>
      <c r="G113" s="151">
        <f t="shared" si="44"/>
        <v>56</v>
      </c>
    </row>
    <row r="114" spans="1:7" ht="15.6" x14ac:dyDescent="0.25">
      <c r="A114" s="94" t="s">
        <v>155</v>
      </c>
      <c r="B114" s="95" t="s">
        <v>40</v>
      </c>
      <c r="C114" s="102">
        <v>224</v>
      </c>
      <c r="D114" s="90">
        <f t="shared" si="83"/>
        <v>86.486486486486484</v>
      </c>
      <c r="E114" s="91">
        <v>35</v>
      </c>
      <c r="F114" s="92">
        <f t="shared" si="84"/>
        <v>13.513513513513514</v>
      </c>
      <c r="G114" s="151">
        <f t="shared" si="44"/>
        <v>259</v>
      </c>
    </row>
    <row r="115" spans="1:7" ht="15.6" x14ac:dyDescent="0.25">
      <c r="A115" s="94" t="s">
        <v>195</v>
      </c>
      <c r="B115" s="95" t="s">
        <v>40</v>
      </c>
      <c r="C115" s="102">
        <v>15</v>
      </c>
      <c r="D115" s="90">
        <f t="shared" si="83"/>
        <v>68.181818181818187</v>
      </c>
      <c r="E115" s="91">
        <v>7</v>
      </c>
      <c r="F115" s="92">
        <f t="shared" si="84"/>
        <v>31.818181818181817</v>
      </c>
      <c r="G115" s="151">
        <f t="shared" si="44"/>
        <v>22</v>
      </c>
    </row>
    <row r="116" spans="1:7" ht="15.6" x14ac:dyDescent="0.25">
      <c r="A116" s="94" t="s">
        <v>130</v>
      </c>
      <c r="B116" s="95" t="s">
        <v>40</v>
      </c>
      <c r="C116" s="102">
        <v>16</v>
      </c>
      <c r="D116" s="90">
        <f t="shared" si="40"/>
        <v>88.888888888888886</v>
      </c>
      <c r="E116" s="91">
        <v>2</v>
      </c>
      <c r="F116" s="92">
        <f t="shared" si="82"/>
        <v>11.111111111111111</v>
      </c>
      <c r="G116" s="151">
        <f t="shared" si="44"/>
        <v>18</v>
      </c>
    </row>
    <row r="117" spans="1:7" ht="15.6" x14ac:dyDescent="0.25">
      <c r="A117" s="124" t="s">
        <v>114</v>
      </c>
      <c r="B117" s="125"/>
      <c r="C117" s="239">
        <f>SUM(C78:C116)</f>
        <v>1828</v>
      </c>
      <c r="D117" s="602">
        <f t="shared" si="40"/>
        <v>64.18539325842697</v>
      </c>
      <c r="E117" s="603">
        <f>SUM(E78:E116)</f>
        <v>1020</v>
      </c>
      <c r="F117" s="604">
        <f t="shared" si="82"/>
        <v>35.814606741573037</v>
      </c>
      <c r="G117" s="31">
        <f>SUM(G78:G116)</f>
        <v>2848</v>
      </c>
    </row>
    <row r="118" spans="1:7" ht="16.2" thickBot="1" x14ac:dyDescent="0.3">
      <c r="A118" s="1056" t="s">
        <v>27</v>
      </c>
      <c r="B118" s="1057"/>
      <c r="C118" s="1058">
        <f>SUM(C78:C116)</f>
        <v>1828</v>
      </c>
      <c r="D118" s="1059">
        <f t="shared" si="40"/>
        <v>64.18539325842697</v>
      </c>
      <c r="E118" s="1060">
        <f>G118-C118</f>
        <v>1020</v>
      </c>
      <c r="F118" s="1061">
        <f t="shared" si="82"/>
        <v>35.814606741573037</v>
      </c>
      <c r="G118" s="1062">
        <f>SUM(G117)</f>
        <v>2848</v>
      </c>
    </row>
    <row r="119" spans="1:7" s="67" customFormat="1" ht="15.6" x14ac:dyDescent="0.25">
      <c r="A119" s="720"/>
      <c r="B119" s="720"/>
      <c r="C119" s="627"/>
      <c r="D119" s="1055"/>
      <c r="E119" s="627"/>
      <c r="F119" s="1055"/>
      <c r="G119" s="627"/>
    </row>
    <row r="120" spans="1:7" s="67" customFormat="1" ht="15.6" x14ac:dyDescent="0.25">
      <c r="A120" s="49" t="s">
        <v>343</v>
      </c>
      <c r="B120" s="720"/>
      <c r="C120" s="627"/>
      <c r="D120" s="1055"/>
      <c r="E120" s="627"/>
      <c r="F120" s="1055"/>
      <c r="G120" s="627"/>
    </row>
    <row r="121" spans="1:7" s="67" customFormat="1" ht="15.6" x14ac:dyDescent="0.25">
      <c r="A121" s="720"/>
      <c r="B121" s="720"/>
      <c r="C121" s="627"/>
      <c r="D121" s="1055"/>
      <c r="E121" s="627"/>
      <c r="F121" s="1055"/>
      <c r="G121" s="627"/>
    </row>
    <row r="122" spans="1:7" x14ac:dyDescent="0.25">
      <c r="A122" s="713" t="s">
        <v>238</v>
      </c>
      <c r="B122" s="713"/>
      <c r="C122" s="25"/>
      <c r="D122" s="25"/>
      <c r="E122" s="25"/>
      <c r="F122" s="25"/>
    </row>
    <row r="123" spans="1:7" x14ac:dyDescent="0.25">
      <c r="A123" s="713" t="s">
        <v>491</v>
      </c>
      <c r="B123" s="619"/>
      <c r="C123" s="25"/>
      <c r="D123" s="25"/>
      <c r="E123" s="620"/>
      <c r="F123" s="620"/>
      <c r="G123" s="71"/>
    </row>
    <row r="124" spans="1:7" ht="16.2" thickBot="1" x14ac:dyDescent="0.3">
      <c r="A124" s="598"/>
      <c r="B124" s="598"/>
      <c r="C124" s="599"/>
      <c r="D124" s="600"/>
      <c r="E124" s="599"/>
      <c r="F124" s="600"/>
      <c r="G124" s="599"/>
    </row>
    <row r="125" spans="1:7" x14ac:dyDescent="0.25">
      <c r="A125" s="200"/>
      <c r="B125" s="200"/>
      <c r="C125" s="1750" t="s">
        <v>246</v>
      </c>
      <c r="D125" s="1751"/>
      <c r="E125" s="1751"/>
      <c r="F125" s="1751"/>
      <c r="G125" s="1752"/>
    </row>
    <row r="126" spans="1:7" ht="14.4" thickBot="1" x14ac:dyDescent="0.3">
      <c r="A126" s="213"/>
      <c r="B126" s="221"/>
      <c r="C126" s="1753"/>
      <c r="D126" s="1754"/>
      <c r="E126" s="1754"/>
      <c r="F126" s="1754"/>
      <c r="G126" s="1755"/>
    </row>
    <row r="127" spans="1:7" ht="15" x14ac:dyDescent="0.25">
      <c r="A127" s="79" t="s">
        <v>2</v>
      </c>
      <c r="B127" s="80" t="s">
        <v>39</v>
      </c>
      <c r="C127" s="81" t="s">
        <v>18</v>
      </c>
      <c r="D127" s="82"/>
      <c r="E127" s="81" t="s">
        <v>19</v>
      </c>
      <c r="F127" s="82"/>
      <c r="G127" s="199" t="s">
        <v>20</v>
      </c>
    </row>
    <row r="128" spans="1:7" ht="15.6" thickBot="1" x14ac:dyDescent="0.3">
      <c r="A128" s="83"/>
      <c r="B128" s="84"/>
      <c r="C128" s="85" t="s">
        <v>15</v>
      </c>
      <c r="D128" s="86" t="s">
        <v>16</v>
      </c>
      <c r="E128" s="85" t="s">
        <v>15</v>
      </c>
      <c r="F128" s="223" t="s">
        <v>16</v>
      </c>
      <c r="G128" s="146" t="s">
        <v>17</v>
      </c>
    </row>
    <row r="129" spans="1:10" ht="15.6" x14ac:dyDescent="0.25">
      <c r="A129" s="1053" t="s">
        <v>28</v>
      </c>
      <c r="B129" s="115" t="s">
        <v>40</v>
      </c>
      <c r="C129" s="87">
        <v>381</v>
      </c>
      <c r="D129" s="1054">
        <f t="shared" si="40"/>
        <v>64.033613445378151</v>
      </c>
      <c r="E129" s="269">
        <v>214</v>
      </c>
      <c r="F129" s="222">
        <f t="shared" si="82"/>
        <v>35.966386554621849</v>
      </c>
      <c r="G129" s="210">
        <f>SUM(C129,E129)</f>
        <v>595</v>
      </c>
    </row>
    <row r="130" spans="1:10" ht="15.6" x14ac:dyDescent="0.25">
      <c r="A130" s="94" t="s">
        <v>28</v>
      </c>
      <c r="B130" s="95" t="s">
        <v>41</v>
      </c>
      <c r="C130" s="102">
        <v>83</v>
      </c>
      <c r="D130" s="114">
        <f t="shared" ref="D130:D131" si="85">SUM(C130)*100/(G130)</f>
        <v>59.285714285714285</v>
      </c>
      <c r="E130" s="116">
        <v>57</v>
      </c>
      <c r="F130" s="117">
        <f t="shared" ref="F130" si="86">SUM(E130)*100/(G130)</f>
        <v>40.714285714285715</v>
      </c>
      <c r="G130" s="151">
        <f>SUM(C130,E130)</f>
        <v>140</v>
      </c>
    </row>
    <row r="131" spans="1:10" ht="15.6" x14ac:dyDescent="0.25">
      <c r="A131" s="104" t="s">
        <v>515</v>
      </c>
      <c r="B131" s="112" t="s">
        <v>40</v>
      </c>
      <c r="C131" s="102">
        <v>4</v>
      </c>
      <c r="D131" s="114">
        <f t="shared" si="85"/>
        <v>100</v>
      </c>
      <c r="E131" s="116">
        <v>0</v>
      </c>
      <c r="F131" s="117">
        <f t="shared" ref="F131" si="87">SUM(E131)*100/(G131)</f>
        <v>0</v>
      </c>
      <c r="G131" s="147">
        <f t="shared" ref="G131:G133" si="88">SUM(C131,E131)</f>
        <v>4</v>
      </c>
    </row>
    <row r="132" spans="1:10" ht="15.6" x14ac:dyDescent="0.25">
      <c r="A132" s="201" t="s">
        <v>516</v>
      </c>
      <c r="B132" s="202" t="s">
        <v>40</v>
      </c>
      <c r="C132" s="102">
        <v>4</v>
      </c>
      <c r="D132" s="114">
        <f>SUM(C132)*100/(G132)</f>
        <v>50</v>
      </c>
      <c r="E132" s="116">
        <v>4</v>
      </c>
      <c r="F132" s="117">
        <f>SUM(E132)*100/(G132)</f>
        <v>50</v>
      </c>
      <c r="G132" s="151">
        <f t="shared" si="88"/>
        <v>8</v>
      </c>
      <c r="J132" s="77"/>
    </row>
    <row r="133" spans="1:10" ht="15.6" x14ac:dyDescent="0.25">
      <c r="A133" s="201" t="s">
        <v>517</v>
      </c>
      <c r="B133" s="202" t="s">
        <v>40</v>
      </c>
      <c r="C133" s="102">
        <v>9</v>
      </c>
      <c r="D133" s="114">
        <f>SUM(C133)*100/(G133)</f>
        <v>31.03448275862069</v>
      </c>
      <c r="E133" s="116">
        <v>20</v>
      </c>
      <c r="F133" s="117">
        <f>SUM(E133)*100/(G133)</f>
        <v>68.965517241379317</v>
      </c>
      <c r="G133" s="151">
        <f t="shared" si="88"/>
        <v>29</v>
      </c>
      <c r="J133" s="77"/>
    </row>
    <row r="134" spans="1:10" ht="15.6" x14ac:dyDescent="0.25">
      <c r="A134" s="94" t="s">
        <v>363</v>
      </c>
      <c r="B134" s="95" t="s">
        <v>41</v>
      </c>
      <c r="C134" s="102">
        <v>1</v>
      </c>
      <c r="D134" s="114">
        <f t="shared" si="40"/>
        <v>33.333333333333336</v>
      </c>
      <c r="E134" s="116">
        <v>2</v>
      </c>
      <c r="F134" s="117">
        <f t="shared" si="82"/>
        <v>66.666666666666671</v>
      </c>
      <c r="G134" s="151">
        <f>SUM(C134,E134)</f>
        <v>3</v>
      </c>
    </row>
    <row r="135" spans="1:10" ht="15.6" x14ac:dyDescent="0.25">
      <c r="A135" s="105" t="s">
        <v>52</v>
      </c>
      <c r="B135" s="97"/>
      <c r="C135" s="98">
        <f>SUM(C129:C134)</f>
        <v>482</v>
      </c>
      <c r="D135" s="118">
        <f t="shared" si="40"/>
        <v>61.874197689345316</v>
      </c>
      <c r="E135" s="119">
        <f>SUM(E129:E134)</f>
        <v>297</v>
      </c>
      <c r="F135" s="120">
        <f t="shared" si="82"/>
        <v>38.125802310654684</v>
      </c>
      <c r="G135" s="29">
        <f>SUM(G129:G134)</f>
        <v>779</v>
      </c>
    </row>
    <row r="136" spans="1:10" ht="15.6" x14ac:dyDescent="0.25">
      <c r="A136" s="104" t="s">
        <v>94</v>
      </c>
      <c r="B136" s="112" t="s">
        <v>40</v>
      </c>
      <c r="C136" s="102">
        <v>398</v>
      </c>
      <c r="D136" s="114">
        <f t="shared" si="40"/>
        <v>62.578616352201259</v>
      </c>
      <c r="E136" s="116">
        <v>238</v>
      </c>
      <c r="F136" s="117">
        <f t="shared" si="82"/>
        <v>37.421383647798741</v>
      </c>
      <c r="G136" s="147">
        <f t="shared" ref="G136:G144" si="89">SUM(C136,E136)</f>
        <v>636</v>
      </c>
    </row>
    <row r="137" spans="1:10" ht="15.6" x14ac:dyDescent="0.25">
      <c r="A137" s="104" t="s">
        <v>131</v>
      </c>
      <c r="B137" s="112" t="s">
        <v>41</v>
      </c>
      <c r="C137" s="102">
        <v>94</v>
      </c>
      <c r="D137" s="114">
        <f>SUM(C137)*100/(G137)</f>
        <v>73.4375</v>
      </c>
      <c r="E137" s="116">
        <v>34</v>
      </c>
      <c r="F137" s="117">
        <f>SUM(E137)*100/(G137)</f>
        <v>26.5625</v>
      </c>
      <c r="G137" s="147">
        <f>SUM(C137,E137)</f>
        <v>128</v>
      </c>
    </row>
    <row r="138" spans="1:10" ht="15.6" x14ac:dyDescent="0.25">
      <c r="A138" s="104" t="s">
        <v>6</v>
      </c>
      <c r="B138" s="112" t="s">
        <v>40</v>
      </c>
      <c r="C138" s="102">
        <v>106</v>
      </c>
      <c r="D138" s="114">
        <f t="shared" si="40"/>
        <v>89.830508474576277</v>
      </c>
      <c r="E138" s="116">
        <v>12</v>
      </c>
      <c r="F138" s="117">
        <f t="shared" si="82"/>
        <v>10.169491525423728</v>
      </c>
      <c r="G138" s="147">
        <f t="shared" si="89"/>
        <v>118</v>
      </c>
    </row>
    <row r="139" spans="1:10" ht="15.6" x14ac:dyDescent="0.25">
      <c r="A139" s="201" t="s">
        <v>217</v>
      </c>
      <c r="B139" s="202" t="s">
        <v>40</v>
      </c>
      <c r="C139" s="102">
        <v>4</v>
      </c>
      <c r="D139" s="114">
        <f>SUM(C139)*100/(G139)</f>
        <v>100</v>
      </c>
      <c r="E139" s="116">
        <v>0</v>
      </c>
      <c r="F139" s="117">
        <f>SUM(E139)*100/(G139)</f>
        <v>0</v>
      </c>
      <c r="G139" s="151">
        <f t="shared" si="89"/>
        <v>4</v>
      </c>
      <c r="J139" s="77"/>
    </row>
    <row r="140" spans="1:10" ht="15.6" x14ac:dyDescent="0.25">
      <c r="A140" s="201" t="s">
        <v>218</v>
      </c>
      <c r="B140" s="202" t="s">
        <v>40</v>
      </c>
      <c r="C140" s="102">
        <v>27</v>
      </c>
      <c r="D140" s="114">
        <f>SUM(C140)*100/(G140)</f>
        <v>96.428571428571431</v>
      </c>
      <c r="E140" s="116">
        <v>1</v>
      </c>
      <c r="F140" s="117">
        <f>SUM(E140)*100/(G140)</f>
        <v>3.5714285714285716</v>
      </c>
      <c r="G140" s="151">
        <f t="shared" si="89"/>
        <v>28</v>
      </c>
      <c r="J140" s="77"/>
    </row>
    <row r="141" spans="1:10" ht="15.6" x14ac:dyDescent="0.25">
      <c r="A141" s="94" t="s">
        <v>25</v>
      </c>
      <c r="B141" s="112" t="s">
        <v>40</v>
      </c>
      <c r="C141" s="102">
        <v>138</v>
      </c>
      <c r="D141" s="114">
        <f t="shared" ref="D141" si="90">SUM(C141)*100/(G141)</f>
        <v>82.142857142857139</v>
      </c>
      <c r="E141" s="116">
        <v>30</v>
      </c>
      <c r="F141" s="117">
        <f t="shared" ref="F141" si="91">SUM(E141)*100/(G141)</f>
        <v>17.857142857142858</v>
      </c>
      <c r="G141" s="147">
        <f>SUM(C141,E141)</f>
        <v>168</v>
      </c>
    </row>
    <row r="142" spans="1:10" ht="15.6" x14ac:dyDescent="0.25">
      <c r="A142" s="201" t="s">
        <v>220</v>
      </c>
      <c r="B142" s="202" t="s">
        <v>40</v>
      </c>
      <c r="C142" s="102">
        <v>1</v>
      </c>
      <c r="D142" s="114">
        <f>SUM(C142)*100/(G142)</f>
        <v>100</v>
      </c>
      <c r="E142" s="116">
        <v>0</v>
      </c>
      <c r="F142" s="117">
        <f>SUM(E142)*100/(G142)</f>
        <v>0</v>
      </c>
      <c r="G142" s="151">
        <f t="shared" ref="G142:G143" si="92">SUM(C142,E142)</f>
        <v>1</v>
      </c>
      <c r="J142" s="77"/>
    </row>
    <row r="143" spans="1:10" ht="15.6" x14ac:dyDescent="0.25">
      <c r="A143" s="201" t="s">
        <v>221</v>
      </c>
      <c r="B143" s="202" t="s">
        <v>40</v>
      </c>
      <c r="C143" s="102">
        <v>9</v>
      </c>
      <c r="D143" s="114">
        <f>SUM(C143)*100/(G143)</f>
        <v>81.818181818181813</v>
      </c>
      <c r="E143" s="116">
        <v>2</v>
      </c>
      <c r="F143" s="117">
        <f>SUM(E143)*100/(G143)</f>
        <v>18.181818181818183</v>
      </c>
      <c r="G143" s="151">
        <f t="shared" si="92"/>
        <v>11</v>
      </c>
      <c r="J143" s="77"/>
    </row>
    <row r="144" spans="1:10" ht="15.6" x14ac:dyDescent="0.25">
      <c r="A144" s="94" t="s">
        <v>153</v>
      </c>
      <c r="B144" s="112" t="s">
        <v>41</v>
      </c>
      <c r="C144" s="102">
        <v>112</v>
      </c>
      <c r="D144" s="114">
        <f t="shared" si="40"/>
        <v>53.588516746411486</v>
      </c>
      <c r="E144" s="116">
        <v>97</v>
      </c>
      <c r="F144" s="117">
        <f t="shared" si="82"/>
        <v>46.411483253588514</v>
      </c>
      <c r="G144" s="147">
        <f t="shared" si="89"/>
        <v>209</v>
      </c>
    </row>
    <row r="145" spans="1:10" ht="15.6" x14ac:dyDescent="0.25">
      <c r="A145" s="105" t="s">
        <v>69</v>
      </c>
      <c r="B145" s="97"/>
      <c r="C145" s="98">
        <f>SUM(C136:C144)</f>
        <v>889</v>
      </c>
      <c r="D145" s="118">
        <f t="shared" si="40"/>
        <v>68.227168073676125</v>
      </c>
      <c r="E145" s="119">
        <f>SUM(E136:E144)</f>
        <v>414</v>
      </c>
      <c r="F145" s="120">
        <f t="shared" si="82"/>
        <v>31.772831926323867</v>
      </c>
      <c r="G145" s="29">
        <f>SUM(G136:G144)</f>
        <v>1303</v>
      </c>
    </row>
    <row r="146" spans="1:10" ht="15.6" x14ac:dyDescent="0.25">
      <c r="A146" s="104" t="s">
        <v>107</v>
      </c>
      <c r="B146" s="112" t="s">
        <v>40</v>
      </c>
      <c r="C146" s="102">
        <v>66</v>
      </c>
      <c r="D146" s="114">
        <f>SUM(C146)*100/(G146)</f>
        <v>30.136986301369863</v>
      </c>
      <c r="E146" s="116">
        <v>153</v>
      </c>
      <c r="F146" s="117">
        <f>SUM(E146)*100/(G146)</f>
        <v>69.863013698630141</v>
      </c>
      <c r="G146" s="147">
        <f t="shared" ref="G146:G157" si="93">SUM(C146,E146)</f>
        <v>219</v>
      </c>
    </row>
    <row r="147" spans="1:10" ht="15.6" x14ac:dyDescent="0.25">
      <c r="A147" s="94" t="s">
        <v>400</v>
      </c>
      <c r="B147" s="112" t="s">
        <v>40</v>
      </c>
      <c r="C147" s="102">
        <v>11</v>
      </c>
      <c r="D147" s="114">
        <f t="shared" ref="D147" si="94">SUM(C147)*100/(G147)</f>
        <v>100</v>
      </c>
      <c r="E147" s="116">
        <v>0</v>
      </c>
      <c r="F147" s="117">
        <f t="shared" ref="F147" si="95">SUM(E147)*100/(G147)</f>
        <v>0</v>
      </c>
      <c r="G147" s="147">
        <f>SUM(C147,E147)</f>
        <v>11</v>
      </c>
    </row>
    <row r="148" spans="1:10" ht="15.6" x14ac:dyDescent="0.25">
      <c r="A148" s="201" t="s">
        <v>401</v>
      </c>
      <c r="B148" s="202" t="s">
        <v>40</v>
      </c>
      <c r="C148" s="102">
        <v>3</v>
      </c>
      <c r="D148" s="114">
        <f>SUM(C148)*100/(G148)</f>
        <v>100</v>
      </c>
      <c r="E148" s="116">
        <v>0</v>
      </c>
      <c r="F148" s="117">
        <f>SUM(E148)*100/(G148)</f>
        <v>0</v>
      </c>
      <c r="G148" s="151">
        <f t="shared" ref="G148:G149" si="96">SUM(C148,E148)</f>
        <v>3</v>
      </c>
      <c r="J148" s="77"/>
    </row>
    <row r="149" spans="1:10" ht="15.6" x14ac:dyDescent="0.25">
      <c r="A149" s="201" t="s">
        <v>402</v>
      </c>
      <c r="B149" s="202" t="s">
        <v>40</v>
      </c>
      <c r="C149" s="102">
        <v>4</v>
      </c>
      <c r="D149" s="114">
        <f>SUM(C149)*100/(G149)</f>
        <v>100</v>
      </c>
      <c r="E149" s="116">
        <v>0</v>
      </c>
      <c r="F149" s="117">
        <f>SUM(E149)*100/(G149)</f>
        <v>0</v>
      </c>
      <c r="G149" s="151">
        <f t="shared" si="96"/>
        <v>4</v>
      </c>
      <c r="J149" s="77"/>
    </row>
    <row r="150" spans="1:10" ht="15" customHeight="1" x14ac:dyDescent="0.25">
      <c r="A150" s="94" t="s">
        <v>352</v>
      </c>
      <c r="B150" s="95" t="s">
        <v>41</v>
      </c>
      <c r="C150" s="270">
        <v>62</v>
      </c>
      <c r="D150" s="114">
        <f t="shared" ref="D150" si="97">SUM(C150)*100/(G150)</f>
        <v>68.131868131868131</v>
      </c>
      <c r="E150" s="269">
        <v>29</v>
      </c>
      <c r="F150" s="117">
        <f t="shared" ref="F150" si="98">SUM(E150)*100/(G150)</f>
        <v>31.868131868131869</v>
      </c>
      <c r="G150" s="148">
        <f>SUM(C150,E150)</f>
        <v>91</v>
      </c>
    </row>
    <row r="151" spans="1:10" ht="15" customHeight="1" x14ac:dyDescent="0.25">
      <c r="A151" s="94" t="s">
        <v>353</v>
      </c>
      <c r="B151" s="95" t="s">
        <v>41</v>
      </c>
      <c r="C151" s="270">
        <v>10</v>
      </c>
      <c r="D151" s="114">
        <f t="shared" ref="D151" si="99">SUM(C151)*100/(G151)</f>
        <v>76.92307692307692</v>
      </c>
      <c r="E151" s="269">
        <v>3</v>
      </c>
      <c r="F151" s="117">
        <f t="shared" ref="F151" si="100">SUM(E151)*100/(G151)</f>
        <v>23.076923076923077</v>
      </c>
      <c r="G151" s="148">
        <f>SUM(C151,E151)</f>
        <v>13</v>
      </c>
    </row>
    <row r="152" spans="1:10" ht="15.6" x14ac:dyDescent="0.25">
      <c r="A152" s="94" t="s">
        <v>4</v>
      </c>
      <c r="B152" s="121" t="s">
        <v>40</v>
      </c>
      <c r="C152" s="122">
        <v>203</v>
      </c>
      <c r="D152" s="114">
        <f t="shared" si="40"/>
        <v>95.305164319248831</v>
      </c>
      <c r="E152" s="123">
        <v>10</v>
      </c>
      <c r="F152" s="117">
        <f t="shared" si="82"/>
        <v>4.694835680751174</v>
      </c>
      <c r="G152" s="147">
        <f t="shared" si="93"/>
        <v>213</v>
      </c>
    </row>
    <row r="153" spans="1:10" ht="15.6" x14ac:dyDescent="0.25">
      <c r="A153" s="201" t="s">
        <v>526</v>
      </c>
      <c r="B153" s="202" t="s">
        <v>40</v>
      </c>
      <c r="C153" s="102">
        <v>3</v>
      </c>
      <c r="D153" s="114">
        <f>SUM(C153)*100/(G153)</f>
        <v>100</v>
      </c>
      <c r="E153" s="116">
        <v>0</v>
      </c>
      <c r="F153" s="117">
        <f>SUM(E153)*100/(G153)</f>
        <v>0</v>
      </c>
      <c r="G153" s="151">
        <f t="shared" ref="G153" si="101">SUM(C153,E153)</f>
        <v>3</v>
      </c>
      <c r="J153" s="77"/>
    </row>
    <row r="154" spans="1:10" ht="15.6" x14ac:dyDescent="0.25">
      <c r="A154" s="201" t="s">
        <v>219</v>
      </c>
      <c r="B154" s="202" t="s">
        <v>40</v>
      </c>
      <c r="C154" s="102">
        <v>25</v>
      </c>
      <c r="D154" s="114">
        <f>SUM(C154)*100/(G154)</f>
        <v>89.285714285714292</v>
      </c>
      <c r="E154" s="116">
        <v>3</v>
      </c>
      <c r="F154" s="117">
        <f>SUM(E154)*100/(G154)</f>
        <v>10.714285714285714</v>
      </c>
      <c r="G154" s="151">
        <f t="shared" si="93"/>
        <v>28</v>
      </c>
      <c r="J154" s="77"/>
    </row>
    <row r="155" spans="1:10" ht="15.6" x14ac:dyDescent="0.25">
      <c r="A155" s="201" t="s">
        <v>167</v>
      </c>
      <c r="B155" s="202" t="s">
        <v>40</v>
      </c>
      <c r="C155" s="102">
        <v>0</v>
      </c>
      <c r="D155" s="114">
        <f>SUM(C155)*100/(G155)</f>
        <v>0</v>
      </c>
      <c r="E155" s="116">
        <v>3</v>
      </c>
      <c r="F155" s="117">
        <f>SUM(E155)*100/(G155)</f>
        <v>100</v>
      </c>
      <c r="G155" s="151">
        <f t="shared" si="93"/>
        <v>3</v>
      </c>
      <c r="J155" s="77"/>
    </row>
    <row r="156" spans="1:10" ht="15.6" x14ac:dyDescent="0.25">
      <c r="A156" s="94" t="s">
        <v>363</v>
      </c>
      <c r="B156" s="95" t="s">
        <v>41</v>
      </c>
      <c r="C156" s="102">
        <v>1</v>
      </c>
      <c r="D156" s="114">
        <f t="shared" ref="D156" si="102">SUM(C156)*100/(G156)</f>
        <v>100</v>
      </c>
      <c r="E156" s="116">
        <v>0</v>
      </c>
      <c r="F156" s="117">
        <f t="shared" ref="F156" si="103">SUM(E156)*100/(G156)</f>
        <v>0</v>
      </c>
      <c r="G156" s="151">
        <f>SUM(C156,E156)</f>
        <v>1</v>
      </c>
    </row>
    <row r="157" spans="1:10" ht="15.6" x14ac:dyDescent="0.25">
      <c r="A157" s="201" t="s">
        <v>171</v>
      </c>
      <c r="B157" s="202" t="s">
        <v>40</v>
      </c>
      <c r="C157" s="102">
        <v>78</v>
      </c>
      <c r="D157" s="114">
        <f>SUM(C157)*100/(G157)</f>
        <v>80.412371134020617</v>
      </c>
      <c r="E157" s="116">
        <v>19</v>
      </c>
      <c r="F157" s="117">
        <f>SUM(E157)*100/(G157)</f>
        <v>19.587628865979383</v>
      </c>
      <c r="G157" s="151">
        <f t="shared" si="93"/>
        <v>97</v>
      </c>
    </row>
    <row r="158" spans="1:10" ht="15.6" x14ac:dyDescent="0.25">
      <c r="A158" s="124" t="s">
        <v>115</v>
      </c>
      <c r="B158" s="125"/>
      <c r="C158" s="98">
        <f>SUM(C146:C157)</f>
        <v>466</v>
      </c>
      <c r="D158" s="118">
        <f t="shared" si="40"/>
        <v>67.930029154518948</v>
      </c>
      <c r="E158" s="100">
        <f>SUM(E146:E157)</f>
        <v>220</v>
      </c>
      <c r="F158" s="120">
        <f t="shared" si="82"/>
        <v>32.069970845481052</v>
      </c>
      <c r="G158" s="29">
        <f>SUM(G146:G157)</f>
        <v>686</v>
      </c>
    </row>
    <row r="159" spans="1:10" ht="15.6" x14ac:dyDescent="0.25">
      <c r="A159" s="94" t="s">
        <v>149</v>
      </c>
      <c r="B159" s="95" t="s">
        <v>40</v>
      </c>
      <c r="C159" s="270">
        <v>58</v>
      </c>
      <c r="D159" s="114">
        <f t="shared" ref="D159" si="104">SUM(C159)*100/(G159)</f>
        <v>15.223097112860893</v>
      </c>
      <c r="E159" s="269">
        <v>323</v>
      </c>
      <c r="F159" s="117">
        <f t="shared" ref="F159" si="105">SUM(E159)*100/(G159)</f>
        <v>84.776902887139101</v>
      </c>
      <c r="G159" s="148">
        <f t="shared" ref="G159:G164" si="106">SUM(C159,E159)</f>
        <v>381</v>
      </c>
    </row>
    <row r="160" spans="1:10" ht="15" customHeight="1" x14ac:dyDescent="0.25">
      <c r="A160" s="94" t="s">
        <v>142</v>
      </c>
      <c r="B160" s="95" t="s">
        <v>40</v>
      </c>
      <c r="C160" s="270">
        <v>16</v>
      </c>
      <c r="D160" s="114">
        <f t="shared" ref="D160:D163" si="107">SUM(C160)*100/(G160)</f>
        <v>8.1632653061224492</v>
      </c>
      <c r="E160" s="269">
        <v>180</v>
      </c>
      <c r="F160" s="117">
        <f t="shared" ref="F160:F163" si="108">SUM(E160)*100/(G160)</f>
        <v>91.836734693877546</v>
      </c>
      <c r="G160" s="148">
        <f t="shared" si="106"/>
        <v>196</v>
      </c>
    </row>
    <row r="161" spans="1:7" ht="15" customHeight="1" x14ac:dyDescent="0.25">
      <c r="A161" s="94" t="s">
        <v>196</v>
      </c>
      <c r="B161" s="95" t="s">
        <v>41</v>
      </c>
      <c r="C161" s="270">
        <v>5</v>
      </c>
      <c r="D161" s="114">
        <f t="shared" ref="D161" si="109">SUM(C161)*100/(G161)</f>
        <v>9.2592592592592595</v>
      </c>
      <c r="E161" s="269">
        <v>49</v>
      </c>
      <c r="F161" s="117">
        <f t="shared" ref="F161" si="110">SUM(E161)*100/(G161)</f>
        <v>90.740740740740748</v>
      </c>
      <c r="G161" s="148">
        <f t="shared" si="106"/>
        <v>54</v>
      </c>
    </row>
    <row r="162" spans="1:7" ht="15" customHeight="1" x14ac:dyDescent="0.25">
      <c r="A162" s="94" t="s">
        <v>205</v>
      </c>
      <c r="B162" s="95" t="s">
        <v>41</v>
      </c>
      <c r="C162" s="270">
        <v>0</v>
      </c>
      <c r="D162" s="114">
        <f t="shared" ref="D162" si="111">SUM(C162)*100/(G162)</f>
        <v>0</v>
      </c>
      <c r="E162" s="269">
        <v>45</v>
      </c>
      <c r="F162" s="117">
        <f t="shared" ref="F162" si="112">SUM(E162)*100/(G162)</f>
        <v>100</v>
      </c>
      <c r="G162" s="148">
        <f t="shared" si="106"/>
        <v>45</v>
      </c>
    </row>
    <row r="163" spans="1:7" ht="15" customHeight="1" x14ac:dyDescent="0.25">
      <c r="A163" s="94" t="s">
        <v>348</v>
      </c>
      <c r="B163" s="95" t="s">
        <v>41</v>
      </c>
      <c r="C163" s="270">
        <v>18</v>
      </c>
      <c r="D163" s="114">
        <f t="shared" si="107"/>
        <v>27.272727272727273</v>
      </c>
      <c r="E163" s="269">
        <v>48</v>
      </c>
      <c r="F163" s="117">
        <f t="shared" si="108"/>
        <v>72.727272727272734</v>
      </c>
      <c r="G163" s="148">
        <f t="shared" si="106"/>
        <v>66</v>
      </c>
    </row>
    <row r="164" spans="1:7" ht="15" customHeight="1" x14ac:dyDescent="0.25">
      <c r="A164" s="94" t="s">
        <v>349</v>
      </c>
      <c r="B164" s="95" t="s">
        <v>41</v>
      </c>
      <c r="C164" s="270">
        <v>17</v>
      </c>
      <c r="D164" s="114">
        <f t="shared" si="40"/>
        <v>20.73170731707317</v>
      </c>
      <c r="E164" s="269">
        <v>65</v>
      </c>
      <c r="F164" s="117">
        <f t="shared" si="82"/>
        <v>79.268292682926827</v>
      </c>
      <c r="G164" s="148">
        <f t="shared" si="106"/>
        <v>82</v>
      </c>
    </row>
    <row r="165" spans="1:7" ht="15.6" x14ac:dyDescent="0.25">
      <c r="A165" s="124" t="s">
        <v>347</v>
      </c>
      <c r="B165" s="125"/>
      <c r="C165" s="100">
        <f>SUM(C159:C164)</f>
        <v>114</v>
      </c>
      <c r="D165" s="118">
        <f t="shared" si="40"/>
        <v>13.83495145631068</v>
      </c>
      <c r="E165" s="100">
        <f>SUM(E159:E164)</f>
        <v>710</v>
      </c>
      <c r="F165" s="120">
        <f t="shared" si="82"/>
        <v>86.165048543689323</v>
      </c>
      <c r="G165" s="29">
        <f>SUM(G159:G164)</f>
        <v>824</v>
      </c>
    </row>
    <row r="166" spans="1:7" ht="16.2" thickBot="1" x14ac:dyDescent="0.3">
      <c r="A166" s="126" t="s">
        <v>22</v>
      </c>
      <c r="B166" s="113"/>
      <c r="C166" s="127">
        <f>SUM(C158,C145,C135,C165)</f>
        <v>1951</v>
      </c>
      <c r="D166" s="128">
        <f t="shared" si="40"/>
        <v>54.315144766146993</v>
      </c>
      <c r="E166" s="129">
        <f>SUM(E135,E145,E158,E165)</f>
        <v>1641</v>
      </c>
      <c r="F166" s="130">
        <f t="shared" si="82"/>
        <v>45.684855233853007</v>
      </c>
      <c r="G166" s="155">
        <f>SUM(G135,G145,G158,G165)</f>
        <v>3592</v>
      </c>
    </row>
    <row r="167" spans="1:7" ht="16.2" thickBot="1" x14ac:dyDescent="0.3">
      <c r="A167" s="131" t="s">
        <v>21</v>
      </c>
      <c r="B167" s="132"/>
      <c r="C167" s="133">
        <f>SUM(C68,C35,C118,C166)</f>
        <v>6931</v>
      </c>
      <c r="D167" s="134">
        <f>SUM(C167)*100/(G167)</f>
        <v>65.498015498015505</v>
      </c>
      <c r="E167" s="135">
        <f>G167-C167</f>
        <v>3651</v>
      </c>
      <c r="F167" s="136">
        <f>SUM(E167)*100/(G167)</f>
        <v>34.501984501984502</v>
      </c>
      <c r="G167" s="156">
        <f>SUM(G166,G118,G68,G35)</f>
        <v>10582</v>
      </c>
    </row>
    <row r="168" spans="1:7" x14ac:dyDescent="0.25">
      <c r="A168" s="75" t="s">
        <v>18</v>
      </c>
      <c r="B168" s="75" t="s">
        <v>19</v>
      </c>
    </row>
    <row r="169" spans="1:7" ht="13.5" customHeight="1" x14ac:dyDescent="0.25">
      <c r="A169" s="76">
        <f>D167</f>
        <v>65.498015498015505</v>
      </c>
      <c r="B169" s="76">
        <f>F167</f>
        <v>34.501984501984502</v>
      </c>
    </row>
    <row r="170" spans="1:7" x14ac:dyDescent="0.25">
      <c r="A170" s="67"/>
    </row>
    <row r="171" spans="1:7" x14ac:dyDescent="0.25">
      <c r="A171" s="67" t="s">
        <v>531</v>
      </c>
    </row>
    <row r="172" spans="1:7" x14ac:dyDescent="0.25">
      <c r="A172" s="67"/>
    </row>
    <row r="173" spans="1:7" x14ac:dyDescent="0.25">
      <c r="A173" s="4" t="s">
        <v>29</v>
      </c>
    </row>
  </sheetData>
  <mergeCells count="3">
    <mergeCell ref="C4:G5"/>
    <mergeCell ref="C74:G75"/>
    <mergeCell ref="C125:G126"/>
  </mergeCells>
  <phoneticPr fontId="0" type="noConversion"/>
  <pageMargins left="0.78740157499999996" right="0.78740157499999996" top="0.984251969" bottom="0.984251969" header="0.4921259845" footer="0.4921259845"/>
  <pageSetup paperSize="9" scale="58" fitToHeight="0" orientation="portrait" horizontalDpi="4294967295" verticalDpi="4294967295" r:id="rId1"/>
  <headerFooter alignWithMargins="0">
    <oddHeader>&amp;LFachhochschule Südwestfalen
- Der Kanzler -&amp;RIserlohn, 01.12.2023
SG 2.1</oddHeader>
    <oddFooter>&amp;R&amp;A</oddFooter>
  </headerFooter>
  <rowBreaks count="2" manualBreakCount="2">
    <brk id="69" max="7" man="1"/>
    <brk id="120" max="7" man="1"/>
  </rowBreaks>
  <ignoredErrors>
    <ignoredError sqref="C166:F166 B90 A108:B108 A118:G118 A35:G35 A22:B22 D18 F18 A18:B20 A68:G68 A114:B114 A88:B89 B134 D134 F134:G134 F144:G144 A158:B158 B157 D157 A58:B59 F78 D78 B78 D110:D111 A110:B111 F152:G152 D152 A152:B152 D94 F94 A94:B94 A62:B64 D66:D67 B106:B107 B116 A39:B39 D39 F39 D19:F19 F49:F51 F66:F67 A117:B117 D116 F157:G157 D164:D165 A67:B67 B66 A92:B92 F92 D92 F58:F59 D58:D59 D46 F46 A46:B46 F62:F64 D62:D64 A49:B51 D49:D51 A30:B34 B23 F20:G20 D159 D114 F114 D88:D90 A135:B138 D136:D138 F136:G138 D106:D108 F30:F34 D30:D34 F158:F159 F88:F90 F106:F108 F110:F111 F116 A144:B146 D144:D146 F146:G146 F8:F9 D8:D9 A9:B9 D56 F56 A56:B56 B103 D103 F103 F129:G129 D129 A129:B129 D135:F135 F145 D27 F27 A27:B27 F164:F165 D20 F22:F23 B8 A43:B43 F43 D43 F86 A86:B86 F102 D102 B102 D22:D23 A25:B25 F25 D25 D117 F117 A112:B112 D112 F112 D28 F28 A28:B28 D15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44"/>
  <sheetViews>
    <sheetView topLeftCell="A121" zoomScaleNormal="100" workbookViewId="0">
      <selection activeCell="A49" sqref="A49"/>
    </sheetView>
  </sheetViews>
  <sheetFormatPr baseColWidth="10" defaultColWidth="11.44140625" defaultRowHeight="13.8" x14ac:dyDescent="0.25"/>
  <cols>
    <col min="1" max="1" width="79.33203125" style="3" customWidth="1"/>
    <col min="2" max="2" width="11.6640625" style="3" customWidth="1"/>
    <col min="3" max="3" width="8" style="3" customWidth="1"/>
    <col min="4" max="4" width="8.6640625" style="3" customWidth="1"/>
    <col min="5" max="5" width="7.5546875" style="3" customWidth="1"/>
    <col min="6" max="6" width="9.5546875" style="3" customWidth="1"/>
    <col min="7" max="7" width="12.33203125" style="7" customWidth="1"/>
    <col min="8" max="8" width="6.6640625" style="3" hidden="1" customWidth="1"/>
    <col min="9" max="16384" width="11.44140625" style="3"/>
  </cols>
  <sheetData>
    <row r="2" spans="1:9" s="5" customFormat="1" ht="15.6" x14ac:dyDescent="0.3">
      <c r="A2" s="794" t="s">
        <v>250</v>
      </c>
      <c r="B2" s="713"/>
      <c r="C2" s="25"/>
      <c r="D2" s="25"/>
      <c r="E2" s="25"/>
      <c r="F2" s="25"/>
      <c r="G2" s="7"/>
      <c r="H2" s="2"/>
    </row>
    <row r="3" spans="1:9" s="5" customFormat="1" ht="15.6" x14ac:dyDescent="0.3">
      <c r="A3" s="794" t="s">
        <v>493</v>
      </c>
      <c r="B3" s="619"/>
      <c r="C3" s="25"/>
      <c r="D3" s="25"/>
      <c r="E3" s="620"/>
      <c r="F3" s="620"/>
      <c r="G3" s="71"/>
      <c r="H3" s="2"/>
      <c r="I3" s="293"/>
    </row>
    <row r="4" spans="1:9" s="5" customFormat="1" ht="16.2" thickBot="1" x14ac:dyDescent="0.35">
      <c r="A4" s="219"/>
      <c r="B4" s="219"/>
      <c r="C4" s="203"/>
      <c r="D4" s="203"/>
      <c r="E4" s="220"/>
      <c r="F4" s="220"/>
      <c r="G4" s="71"/>
      <c r="H4" s="2"/>
      <c r="I4" s="293"/>
    </row>
    <row r="5" spans="1:9" s="5" customFormat="1" x14ac:dyDescent="0.25">
      <c r="A5" s="200"/>
      <c r="B5" s="200"/>
      <c r="C5" s="1750" t="s">
        <v>246</v>
      </c>
      <c r="D5" s="1751"/>
      <c r="E5" s="1751"/>
      <c r="F5" s="1751"/>
      <c r="G5" s="1752"/>
      <c r="H5" s="2"/>
      <c r="I5" s="294"/>
    </row>
    <row r="6" spans="1:9" s="6" customFormat="1" ht="14.4" thickBot="1" x14ac:dyDescent="0.3">
      <c r="A6" s="213"/>
      <c r="B6" s="221"/>
      <c r="C6" s="1753"/>
      <c r="D6" s="1754"/>
      <c r="E6" s="1754"/>
      <c r="F6" s="1754"/>
      <c r="G6" s="1755"/>
    </row>
    <row r="7" spans="1:9" ht="15" x14ac:dyDescent="0.25">
      <c r="A7" s="79" t="s">
        <v>2</v>
      </c>
      <c r="B7" s="80" t="s">
        <v>39</v>
      </c>
      <c r="C7" s="81" t="s">
        <v>18</v>
      </c>
      <c r="D7" s="82"/>
      <c r="E7" s="81" t="s">
        <v>19</v>
      </c>
      <c r="F7" s="82"/>
      <c r="G7" s="199" t="s">
        <v>248</v>
      </c>
    </row>
    <row r="8" spans="1:9" ht="15.6" thickBot="1" x14ac:dyDescent="0.3">
      <c r="A8" s="83"/>
      <c r="B8" s="84"/>
      <c r="C8" s="85" t="s">
        <v>15</v>
      </c>
      <c r="D8" s="86" t="s">
        <v>16</v>
      </c>
      <c r="E8" s="85" t="s">
        <v>15</v>
      </c>
      <c r="F8" s="223" t="s">
        <v>16</v>
      </c>
      <c r="G8" s="146" t="s">
        <v>17</v>
      </c>
    </row>
    <row r="9" spans="1:9" ht="15.6" customHeight="1" x14ac:dyDescent="0.25">
      <c r="A9" s="206" t="s">
        <v>387</v>
      </c>
      <c r="B9" s="89" t="s">
        <v>40</v>
      </c>
      <c r="C9" s="102">
        <v>18</v>
      </c>
      <c r="D9" s="117">
        <f t="shared" ref="D9:D42" si="0">SUM(C9)*100/(G9)</f>
        <v>32.142857142857146</v>
      </c>
      <c r="E9" s="87">
        <v>38</v>
      </c>
      <c r="F9" s="222">
        <f t="shared" ref="F9:F84" si="1">SUM(E9)*100/(G9)</f>
        <v>67.857142857142861</v>
      </c>
      <c r="G9" s="147">
        <f t="shared" ref="G9:G15" si="2">SUM(C9,E9)</f>
        <v>56</v>
      </c>
    </row>
    <row r="10" spans="1:9" ht="15.6" customHeight="1" x14ac:dyDescent="0.25">
      <c r="A10" s="206" t="s">
        <v>150</v>
      </c>
      <c r="B10" s="89" t="s">
        <v>40</v>
      </c>
      <c r="C10" s="102">
        <v>30</v>
      </c>
      <c r="D10" s="117">
        <f t="shared" si="0"/>
        <v>83.333333333333329</v>
      </c>
      <c r="E10" s="87">
        <v>6</v>
      </c>
      <c r="F10" s="222">
        <f t="shared" si="1"/>
        <v>16.666666666666668</v>
      </c>
      <c r="G10" s="147">
        <f t="shared" si="2"/>
        <v>36</v>
      </c>
    </row>
    <row r="11" spans="1:9" ht="15.6" customHeight="1" x14ac:dyDescent="0.25">
      <c r="A11" s="93" t="s">
        <v>160</v>
      </c>
      <c r="B11" s="89" t="s">
        <v>40</v>
      </c>
      <c r="C11" s="87">
        <v>39</v>
      </c>
      <c r="D11" s="90">
        <f t="shared" si="0"/>
        <v>88.63636363636364</v>
      </c>
      <c r="E11" s="91">
        <v>5</v>
      </c>
      <c r="F11" s="92">
        <f t="shared" si="1"/>
        <v>11.363636363636363</v>
      </c>
      <c r="G11" s="147">
        <f t="shared" si="2"/>
        <v>44</v>
      </c>
    </row>
    <row r="12" spans="1:9" ht="15.6" customHeight="1" x14ac:dyDescent="0.25">
      <c r="A12" s="93" t="s">
        <v>175</v>
      </c>
      <c r="B12" s="89" t="s">
        <v>41</v>
      </c>
      <c r="C12" s="87">
        <v>3</v>
      </c>
      <c r="D12" s="90">
        <f t="shared" si="0"/>
        <v>100</v>
      </c>
      <c r="E12" s="91">
        <v>0</v>
      </c>
      <c r="F12" s="92">
        <f t="shared" si="1"/>
        <v>0</v>
      </c>
      <c r="G12" s="147">
        <f t="shared" si="2"/>
        <v>3</v>
      </c>
    </row>
    <row r="13" spans="1:9" ht="15.6" x14ac:dyDescent="0.25">
      <c r="A13" s="93" t="s">
        <v>176</v>
      </c>
      <c r="B13" s="89" t="s">
        <v>41</v>
      </c>
      <c r="C13" s="87">
        <v>9</v>
      </c>
      <c r="D13" s="90">
        <f t="shared" si="0"/>
        <v>90</v>
      </c>
      <c r="E13" s="91">
        <v>1</v>
      </c>
      <c r="F13" s="92">
        <f t="shared" si="1"/>
        <v>10</v>
      </c>
      <c r="G13" s="147">
        <f t="shared" si="2"/>
        <v>10</v>
      </c>
    </row>
    <row r="14" spans="1:9" ht="15.6" x14ac:dyDescent="0.25">
      <c r="A14" s="93" t="s">
        <v>359</v>
      </c>
      <c r="B14" s="89" t="s">
        <v>41</v>
      </c>
      <c r="C14" s="87">
        <v>92</v>
      </c>
      <c r="D14" s="90">
        <f t="shared" si="0"/>
        <v>74.796747967479675</v>
      </c>
      <c r="E14" s="91">
        <v>31</v>
      </c>
      <c r="F14" s="92">
        <f t="shared" si="1"/>
        <v>25.203252032520325</v>
      </c>
      <c r="G14" s="147">
        <f t="shared" si="2"/>
        <v>123</v>
      </c>
    </row>
    <row r="15" spans="1:9" ht="15.6" customHeight="1" x14ac:dyDescent="0.25">
      <c r="A15" s="93" t="s">
        <v>174</v>
      </c>
      <c r="B15" s="89" t="s">
        <v>41</v>
      </c>
      <c r="C15" s="87">
        <v>21</v>
      </c>
      <c r="D15" s="90">
        <f t="shared" si="0"/>
        <v>63.636363636363633</v>
      </c>
      <c r="E15" s="91">
        <v>12</v>
      </c>
      <c r="F15" s="92">
        <f t="shared" si="1"/>
        <v>36.363636363636367</v>
      </c>
      <c r="G15" s="147">
        <f t="shared" si="2"/>
        <v>33</v>
      </c>
    </row>
    <row r="16" spans="1:9" ht="15.6" customHeight="1" x14ac:dyDescent="0.25">
      <c r="A16" s="96" t="s">
        <v>112</v>
      </c>
      <c r="B16" s="97"/>
      <c r="C16" s="98">
        <f>SUM(C9:C15)</f>
        <v>212</v>
      </c>
      <c r="D16" s="99">
        <f t="shared" si="0"/>
        <v>69.508196721311478</v>
      </c>
      <c r="E16" s="100">
        <f>SUM(E9:E15)</f>
        <v>93</v>
      </c>
      <c r="F16" s="101">
        <f t="shared" si="1"/>
        <v>30.491803278688526</v>
      </c>
      <c r="G16" s="149">
        <f>SUM(G9:G15)</f>
        <v>305</v>
      </c>
    </row>
    <row r="17" spans="1:7" ht="15.6" customHeight="1" x14ac:dyDescent="0.25">
      <c r="A17" s="94" t="s">
        <v>38</v>
      </c>
      <c r="B17" s="95" t="s">
        <v>40</v>
      </c>
      <c r="C17" s="102">
        <v>17</v>
      </c>
      <c r="D17" s="90">
        <f t="shared" si="0"/>
        <v>100</v>
      </c>
      <c r="E17" s="91">
        <v>0</v>
      </c>
      <c r="F17" s="92">
        <f t="shared" si="1"/>
        <v>0</v>
      </c>
      <c r="G17" s="150">
        <f t="shared" ref="G17:G28" si="3">SUM(C17,E17)</f>
        <v>17</v>
      </c>
    </row>
    <row r="18" spans="1:7" ht="15.6" customHeight="1" x14ac:dyDescent="0.25">
      <c r="A18" s="94" t="s">
        <v>514</v>
      </c>
      <c r="B18" s="95" t="s">
        <v>40</v>
      </c>
      <c r="C18" s="102">
        <v>1</v>
      </c>
      <c r="D18" s="90">
        <f t="shared" ref="D18" si="4">SUM(C18)*100/(G18)</f>
        <v>100</v>
      </c>
      <c r="E18" s="91">
        <v>0</v>
      </c>
      <c r="F18" s="92">
        <f t="shared" ref="F18" si="5">SUM(E18)*100/(G18)</f>
        <v>0</v>
      </c>
      <c r="G18" s="150">
        <f t="shared" ref="G18" si="6">SUM(C18,E18)</f>
        <v>1</v>
      </c>
    </row>
    <row r="19" spans="1:7" ht="15.6" customHeight="1" x14ac:dyDescent="0.25">
      <c r="A19" s="94" t="s">
        <v>92</v>
      </c>
      <c r="B19" s="95" t="s">
        <v>40</v>
      </c>
      <c r="C19" s="102">
        <v>4</v>
      </c>
      <c r="D19" s="90">
        <f t="shared" si="0"/>
        <v>80</v>
      </c>
      <c r="E19" s="91">
        <v>1</v>
      </c>
      <c r="F19" s="92">
        <f t="shared" si="1"/>
        <v>20</v>
      </c>
      <c r="G19" s="150">
        <f t="shared" si="3"/>
        <v>5</v>
      </c>
    </row>
    <row r="20" spans="1:7" ht="15.6" customHeight="1" x14ac:dyDescent="0.25">
      <c r="A20" s="94" t="s">
        <v>202</v>
      </c>
      <c r="B20" s="95" t="s">
        <v>41</v>
      </c>
      <c r="C20" s="102">
        <v>3</v>
      </c>
      <c r="D20" s="90">
        <f>SUM(C20)*100/(G20)</f>
        <v>100</v>
      </c>
      <c r="E20" s="91">
        <v>0</v>
      </c>
      <c r="F20" s="92">
        <f>SUM(E20)*100/(G20)</f>
        <v>0</v>
      </c>
      <c r="G20" s="150">
        <f t="shared" si="3"/>
        <v>3</v>
      </c>
    </row>
    <row r="21" spans="1:7" ht="15.6" customHeight="1" x14ac:dyDescent="0.25">
      <c r="A21" s="94" t="s">
        <v>124</v>
      </c>
      <c r="B21" s="95" t="s">
        <v>40</v>
      </c>
      <c r="C21" s="102">
        <v>2</v>
      </c>
      <c r="D21" s="90">
        <f t="shared" si="0"/>
        <v>100</v>
      </c>
      <c r="E21" s="91">
        <v>0</v>
      </c>
      <c r="F21" s="92">
        <f t="shared" si="1"/>
        <v>0</v>
      </c>
      <c r="G21" s="150">
        <f t="shared" si="3"/>
        <v>2</v>
      </c>
    </row>
    <row r="22" spans="1:7" ht="15.6" customHeight="1" x14ac:dyDescent="0.25">
      <c r="A22" s="94" t="s">
        <v>4</v>
      </c>
      <c r="B22" s="95" t="s">
        <v>40</v>
      </c>
      <c r="C22" s="102">
        <v>10</v>
      </c>
      <c r="D22" s="90">
        <f t="shared" ref="D22" si="7">SUM(C22)*100/(G22)</f>
        <v>100</v>
      </c>
      <c r="E22" s="91">
        <v>0</v>
      </c>
      <c r="F22" s="92">
        <f t="shared" ref="F22" si="8">SUM(E22)*100/(G22)</f>
        <v>0</v>
      </c>
      <c r="G22" s="150">
        <f t="shared" ref="G22" si="9">SUM(C22,E22)</f>
        <v>10</v>
      </c>
    </row>
    <row r="23" spans="1:7" ht="15.6" customHeight="1" x14ac:dyDescent="0.25">
      <c r="A23" s="94" t="s">
        <v>24</v>
      </c>
      <c r="B23" s="95" t="s">
        <v>40</v>
      </c>
      <c r="C23" s="102">
        <v>4</v>
      </c>
      <c r="D23" s="90">
        <f t="shared" si="0"/>
        <v>100</v>
      </c>
      <c r="E23" s="91">
        <v>0</v>
      </c>
      <c r="F23" s="92">
        <f t="shared" si="1"/>
        <v>0</v>
      </c>
      <c r="G23" s="150">
        <f t="shared" si="3"/>
        <v>4</v>
      </c>
    </row>
    <row r="24" spans="1:7" ht="15.6" customHeight="1" x14ac:dyDescent="0.25">
      <c r="A24" s="103" t="s">
        <v>95</v>
      </c>
      <c r="B24" s="95" t="s">
        <v>40</v>
      </c>
      <c r="C24" s="102">
        <v>4</v>
      </c>
      <c r="D24" s="90">
        <f t="shared" si="0"/>
        <v>80</v>
      </c>
      <c r="E24" s="91">
        <v>1</v>
      </c>
      <c r="F24" s="92">
        <f t="shared" si="1"/>
        <v>20</v>
      </c>
      <c r="G24" s="150">
        <f t="shared" si="3"/>
        <v>5</v>
      </c>
    </row>
    <row r="25" spans="1:7" s="67" customFormat="1" ht="15.6" customHeight="1" x14ac:dyDescent="0.25">
      <c r="A25" s="94" t="s">
        <v>133</v>
      </c>
      <c r="B25" s="95" t="s">
        <v>40</v>
      </c>
      <c r="C25" s="102">
        <v>6</v>
      </c>
      <c r="D25" s="90">
        <f>SUM(C25)*100/(G25)</f>
        <v>85.714285714285708</v>
      </c>
      <c r="E25" s="91">
        <v>1</v>
      </c>
      <c r="F25" s="92">
        <f>SUM(E25)*100/(G25)</f>
        <v>14.285714285714286</v>
      </c>
      <c r="G25" s="150">
        <f t="shared" si="3"/>
        <v>7</v>
      </c>
    </row>
    <row r="26" spans="1:7" ht="15.6" customHeight="1" x14ac:dyDescent="0.25">
      <c r="A26" s="94" t="s">
        <v>26</v>
      </c>
      <c r="B26" s="95" t="s">
        <v>40</v>
      </c>
      <c r="C26" s="102">
        <v>38</v>
      </c>
      <c r="D26" s="90">
        <f t="shared" si="0"/>
        <v>88.372093023255815</v>
      </c>
      <c r="E26" s="91">
        <v>5</v>
      </c>
      <c r="F26" s="92">
        <f t="shared" si="1"/>
        <v>11.627906976744185</v>
      </c>
      <c r="G26" s="150">
        <f t="shared" si="3"/>
        <v>43</v>
      </c>
    </row>
    <row r="27" spans="1:7" ht="15.6" x14ac:dyDescent="0.25">
      <c r="A27" s="94" t="s">
        <v>26</v>
      </c>
      <c r="B27" s="95" t="s">
        <v>41</v>
      </c>
      <c r="C27" s="102">
        <v>18</v>
      </c>
      <c r="D27" s="90">
        <f>SUM(C27)*100/(G27)</f>
        <v>85.714285714285708</v>
      </c>
      <c r="E27" s="91">
        <v>3</v>
      </c>
      <c r="F27" s="92">
        <f>SUM(E27)*100/(G27)</f>
        <v>14.285714285714286</v>
      </c>
      <c r="G27" s="150">
        <f t="shared" si="3"/>
        <v>21</v>
      </c>
    </row>
    <row r="28" spans="1:7" ht="15.6" x14ac:dyDescent="0.25">
      <c r="A28" s="94" t="s">
        <v>32</v>
      </c>
      <c r="B28" s="95" t="s">
        <v>40</v>
      </c>
      <c r="C28" s="102">
        <v>13</v>
      </c>
      <c r="D28" s="90">
        <f>SUM(C28)*100/(G28)</f>
        <v>86.666666666666671</v>
      </c>
      <c r="E28" s="91">
        <v>2</v>
      </c>
      <c r="F28" s="92">
        <f>SUM(E28)*100/(G28)</f>
        <v>13.333333333333334</v>
      </c>
      <c r="G28" s="150">
        <f t="shared" si="3"/>
        <v>15</v>
      </c>
    </row>
    <row r="29" spans="1:7" s="67" customFormat="1" ht="15.6" customHeight="1" x14ac:dyDescent="0.25">
      <c r="A29" s="105" t="s">
        <v>50</v>
      </c>
      <c r="B29" s="97"/>
      <c r="C29" s="98">
        <f>SUM(C17:C28)</f>
        <v>120</v>
      </c>
      <c r="D29" s="99">
        <f t="shared" si="0"/>
        <v>90.225563909774436</v>
      </c>
      <c r="E29" s="100">
        <f>SUM(E17:E28)</f>
        <v>13</v>
      </c>
      <c r="F29" s="101">
        <f t="shared" si="1"/>
        <v>9.7744360902255636</v>
      </c>
      <c r="G29" s="31">
        <f>SUM(G17:G28)</f>
        <v>133</v>
      </c>
    </row>
    <row r="30" spans="1:7" ht="15.6" customHeight="1" x14ac:dyDescent="0.25">
      <c r="A30" s="106" t="s">
        <v>34</v>
      </c>
      <c r="B30" s="107"/>
      <c r="C30" s="108">
        <f>SUM(C29,C16)</f>
        <v>332</v>
      </c>
      <c r="D30" s="109">
        <f t="shared" si="0"/>
        <v>75.799086757990864</v>
      </c>
      <c r="E30" s="110">
        <f>SUM(E16,E29)</f>
        <v>106</v>
      </c>
      <c r="F30" s="111">
        <f t="shared" si="1"/>
        <v>24.200913242009133</v>
      </c>
      <c r="G30" s="152">
        <f>SUM(G16,G29)</f>
        <v>438</v>
      </c>
    </row>
    <row r="31" spans="1:7" ht="15.6" customHeight="1" x14ac:dyDescent="0.25">
      <c r="A31" s="191" t="s">
        <v>173</v>
      </c>
      <c r="B31" s="547" t="s">
        <v>40</v>
      </c>
      <c r="C31" s="122">
        <v>3</v>
      </c>
      <c r="D31" s="289">
        <f>SUM(C31)*100/(G31)</f>
        <v>100</v>
      </c>
      <c r="E31" s="268">
        <v>0</v>
      </c>
      <c r="F31" s="290">
        <f>SUM(E31)*100/(G31)</f>
        <v>0</v>
      </c>
      <c r="G31" s="153">
        <f>SUM(C31,E31)</f>
        <v>3</v>
      </c>
    </row>
    <row r="32" spans="1:7" ht="15.6" customHeight="1" x14ac:dyDescent="0.25">
      <c r="A32" s="192" t="s">
        <v>388</v>
      </c>
      <c r="B32" s="95" t="s">
        <v>40</v>
      </c>
      <c r="C32" s="102">
        <v>13</v>
      </c>
      <c r="D32" s="90">
        <f>SUM(C32)*100/(G32)</f>
        <v>61.904761904761905</v>
      </c>
      <c r="E32" s="91">
        <v>8</v>
      </c>
      <c r="F32" s="92">
        <f>SUM(E32)*100/(G32)</f>
        <v>38.095238095238095</v>
      </c>
      <c r="G32" s="153">
        <f t="shared" ref="G32:G41" si="10">SUM(C32,E32)</f>
        <v>21</v>
      </c>
    </row>
    <row r="33" spans="1:7" ht="15.6" customHeight="1" x14ac:dyDescent="0.25">
      <c r="A33" s="192" t="s">
        <v>134</v>
      </c>
      <c r="B33" s="95" t="s">
        <v>40</v>
      </c>
      <c r="C33" s="102">
        <v>11</v>
      </c>
      <c r="D33" s="90">
        <f>SUM(C33)*100/(G33)</f>
        <v>37.931034482758619</v>
      </c>
      <c r="E33" s="91">
        <v>18</v>
      </c>
      <c r="F33" s="92">
        <f>SUM(E33)*100/(G33)</f>
        <v>62.068965517241381</v>
      </c>
      <c r="G33" s="153">
        <f t="shared" si="10"/>
        <v>29</v>
      </c>
    </row>
    <row r="34" spans="1:7" ht="15.6" customHeight="1" x14ac:dyDescent="0.25">
      <c r="A34" s="192" t="s">
        <v>198</v>
      </c>
      <c r="B34" s="95" t="s">
        <v>41</v>
      </c>
      <c r="C34" s="102">
        <v>3</v>
      </c>
      <c r="D34" s="90">
        <f t="shared" ref="D34:D35" si="11">SUM(C34)*100/(G34)</f>
        <v>42.857142857142854</v>
      </c>
      <c r="E34" s="91">
        <v>4</v>
      </c>
      <c r="F34" s="92">
        <f t="shared" ref="F34:F35" si="12">SUM(E34)*100/(G34)</f>
        <v>57.142857142857146</v>
      </c>
      <c r="G34" s="153">
        <f t="shared" si="10"/>
        <v>7</v>
      </c>
    </row>
    <row r="35" spans="1:7" s="67" customFormat="1" ht="15.6" customHeight="1" x14ac:dyDescent="0.25">
      <c r="A35" s="192" t="s">
        <v>389</v>
      </c>
      <c r="B35" s="95" t="s">
        <v>40</v>
      </c>
      <c r="C35" s="102">
        <v>11</v>
      </c>
      <c r="D35" s="90">
        <f t="shared" si="11"/>
        <v>91.666666666666671</v>
      </c>
      <c r="E35" s="91">
        <v>1</v>
      </c>
      <c r="F35" s="92">
        <f t="shared" si="12"/>
        <v>8.3333333333333339</v>
      </c>
      <c r="G35" s="153">
        <f t="shared" si="10"/>
        <v>12</v>
      </c>
    </row>
    <row r="36" spans="1:7" s="67" customFormat="1" ht="15.6" customHeight="1" x14ac:dyDescent="0.25">
      <c r="A36" s="192" t="s">
        <v>141</v>
      </c>
      <c r="B36" s="95" t="s">
        <v>40</v>
      </c>
      <c r="C36" s="102">
        <v>11</v>
      </c>
      <c r="D36" s="90">
        <f t="shared" si="0"/>
        <v>84.615384615384613</v>
      </c>
      <c r="E36" s="91">
        <v>2</v>
      </c>
      <c r="F36" s="92">
        <f t="shared" si="1"/>
        <v>15.384615384615385</v>
      </c>
      <c r="G36" s="153">
        <f t="shared" si="10"/>
        <v>13</v>
      </c>
    </row>
    <row r="37" spans="1:7" ht="15.6" x14ac:dyDescent="0.25">
      <c r="A37" s="201" t="s">
        <v>390</v>
      </c>
      <c r="B37" s="95" t="s">
        <v>41</v>
      </c>
      <c r="C37" s="102">
        <v>0</v>
      </c>
      <c r="D37" s="90">
        <f t="shared" si="0"/>
        <v>0</v>
      </c>
      <c r="E37" s="91">
        <v>2</v>
      </c>
      <c r="F37" s="92">
        <f t="shared" si="1"/>
        <v>100</v>
      </c>
      <c r="G37" s="153">
        <f t="shared" si="10"/>
        <v>2</v>
      </c>
    </row>
    <row r="38" spans="1:7" ht="15.6" customHeight="1" x14ac:dyDescent="0.25">
      <c r="A38" s="201" t="s">
        <v>391</v>
      </c>
      <c r="B38" s="95" t="s">
        <v>41</v>
      </c>
      <c r="C38" s="102">
        <v>0</v>
      </c>
      <c r="D38" s="90">
        <f t="shared" si="0"/>
        <v>0</v>
      </c>
      <c r="E38" s="91">
        <v>2</v>
      </c>
      <c r="F38" s="92">
        <f t="shared" si="1"/>
        <v>100</v>
      </c>
      <c r="G38" s="153">
        <f t="shared" si="10"/>
        <v>2</v>
      </c>
    </row>
    <row r="39" spans="1:7" ht="15.6" customHeight="1" x14ac:dyDescent="0.25">
      <c r="A39" s="94" t="s">
        <v>31</v>
      </c>
      <c r="B39" s="95" t="s">
        <v>40</v>
      </c>
      <c r="C39" s="102">
        <v>39</v>
      </c>
      <c r="D39" s="90">
        <f t="shared" si="0"/>
        <v>95.121951219512198</v>
      </c>
      <c r="E39" s="91">
        <v>2</v>
      </c>
      <c r="F39" s="92">
        <f t="shared" si="1"/>
        <v>4.8780487804878048</v>
      </c>
      <c r="G39" s="153">
        <f t="shared" si="10"/>
        <v>41</v>
      </c>
    </row>
    <row r="40" spans="1:7" ht="15.6" x14ac:dyDescent="0.25">
      <c r="A40" s="201" t="s">
        <v>177</v>
      </c>
      <c r="B40" s="95" t="s">
        <v>41</v>
      </c>
      <c r="C40" s="102">
        <v>5</v>
      </c>
      <c r="D40" s="90">
        <f t="shared" si="0"/>
        <v>71.428571428571431</v>
      </c>
      <c r="E40" s="91">
        <v>2</v>
      </c>
      <c r="F40" s="92">
        <f t="shared" si="1"/>
        <v>28.571428571428573</v>
      </c>
      <c r="G40" s="153">
        <f t="shared" si="10"/>
        <v>7</v>
      </c>
    </row>
    <row r="41" spans="1:7" ht="15.6" customHeight="1" x14ac:dyDescent="0.25">
      <c r="A41" s="201" t="s">
        <v>178</v>
      </c>
      <c r="B41" s="95" t="s">
        <v>41</v>
      </c>
      <c r="C41" s="102">
        <v>4</v>
      </c>
      <c r="D41" s="90">
        <f t="shared" si="0"/>
        <v>66.666666666666671</v>
      </c>
      <c r="E41" s="91">
        <v>2</v>
      </c>
      <c r="F41" s="92">
        <f t="shared" si="1"/>
        <v>33.333333333333336</v>
      </c>
      <c r="G41" s="153">
        <f t="shared" si="10"/>
        <v>6</v>
      </c>
    </row>
    <row r="42" spans="1:7" ht="15.6" customHeight="1" x14ac:dyDescent="0.25">
      <c r="A42" s="96" t="s">
        <v>93</v>
      </c>
      <c r="B42" s="97"/>
      <c r="C42" s="98">
        <f>SUM(C31:C41)</f>
        <v>100</v>
      </c>
      <c r="D42" s="99">
        <f t="shared" si="0"/>
        <v>69.930069930069934</v>
      </c>
      <c r="E42" s="100">
        <f>SUM(E31:E41)</f>
        <v>43</v>
      </c>
      <c r="F42" s="101">
        <f t="shared" si="1"/>
        <v>30.06993006993007</v>
      </c>
      <c r="G42" s="29">
        <f>SUM(G31:G41)</f>
        <v>143</v>
      </c>
    </row>
    <row r="43" spans="1:7" ht="15.6" customHeight="1" x14ac:dyDescent="0.25">
      <c r="A43" s="104" t="s">
        <v>357</v>
      </c>
      <c r="B43" s="95" t="s">
        <v>40</v>
      </c>
      <c r="C43" s="102">
        <v>13</v>
      </c>
      <c r="D43" s="90">
        <f t="shared" ref="D43:D48" si="13">SUM(C43)*100/(G43)</f>
        <v>41.935483870967744</v>
      </c>
      <c r="E43" s="91">
        <v>18</v>
      </c>
      <c r="F43" s="92">
        <f>SUM(E43)*100/(G43)</f>
        <v>58.064516129032256</v>
      </c>
      <c r="G43" s="151">
        <f>SUM(C43,E43)</f>
        <v>31</v>
      </c>
    </row>
    <row r="44" spans="1:7" ht="15.6" customHeight="1" x14ac:dyDescent="0.25">
      <c r="A44" s="104" t="s">
        <v>181</v>
      </c>
      <c r="B44" s="95" t="s">
        <v>40</v>
      </c>
      <c r="C44" s="102">
        <v>3</v>
      </c>
      <c r="D44" s="90">
        <f t="shared" si="13"/>
        <v>100</v>
      </c>
      <c r="E44" s="91">
        <v>0</v>
      </c>
      <c r="F44" s="92">
        <f>SUM(E44)*100/(G44)</f>
        <v>0</v>
      </c>
      <c r="G44" s="151">
        <f>SUM(C44,E44)</f>
        <v>3</v>
      </c>
    </row>
    <row r="45" spans="1:7" ht="15.6" customHeight="1" x14ac:dyDescent="0.25">
      <c r="A45" s="104" t="s">
        <v>182</v>
      </c>
      <c r="B45" s="95" t="s">
        <v>40</v>
      </c>
      <c r="C45" s="102">
        <v>4</v>
      </c>
      <c r="D45" s="90">
        <f t="shared" si="13"/>
        <v>80</v>
      </c>
      <c r="E45" s="91">
        <v>1</v>
      </c>
      <c r="F45" s="92">
        <f>SUM(E45)*100/(G45)</f>
        <v>20</v>
      </c>
      <c r="G45" s="151">
        <f t="shared" ref="G45:G55" si="14">SUM(C45,E45)</f>
        <v>5</v>
      </c>
    </row>
    <row r="46" spans="1:7" ht="15.6" customHeight="1" x14ac:dyDescent="0.25">
      <c r="A46" s="104" t="s">
        <v>358</v>
      </c>
      <c r="B46" s="95" t="s">
        <v>40</v>
      </c>
      <c r="C46" s="102">
        <v>51</v>
      </c>
      <c r="D46" s="90">
        <f t="shared" si="13"/>
        <v>60</v>
      </c>
      <c r="E46" s="91">
        <v>34</v>
      </c>
      <c r="F46" s="92">
        <f>SUM(E46)*100/(G46)</f>
        <v>40</v>
      </c>
      <c r="G46" s="151">
        <f t="shared" si="14"/>
        <v>85</v>
      </c>
    </row>
    <row r="47" spans="1:7" ht="15.6" customHeight="1" x14ac:dyDescent="0.25">
      <c r="A47" s="94" t="s">
        <v>122</v>
      </c>
      <c r="B47" s="95" t="s">
        <v>40</v>
      </c>
      <c r="C47" s="102">
        <v>22</v>
      </c>
      <c r="D47" s="90">
        <f t="shared" si="13"/>
        <v>75.862068965517238</v>
      </c>
      <c r="E47" s="91">
        <v>7</v>
      </c>
      <c r="F47" s="92">
        <f t="shared" si="1"/>
        <v>24.137931034482758</v>
      </c>
      <c r="G47" s="151">
        <f t="shared" si="14"/>
        <v>29</v>
      </c>
    </row>
    <row r="48" spans="1:7" ht="15.6" x14ac:dyDescent="0.25">
      <c r="A48" s="94" t="s">
        <v>361</v>
      </c>
      <c r="B48" s="95" t="s">
        <v>41</v>
      </c>
      <c r="C48" s="102">
        <v>11</v>
      </c>
      <c r="D48" s="90">
        <f t="shared" si="13"/>
        <v>68.75</v>
      </c>
      <c r="E48" s="91">
        <v>5</v>
      </c>
      <c r="F48" s="92">
        <f>SUM(E48)*100/(G48)</f>
        <v>31.25</v>
      </c>
      <c r="G48" s="151">
        <f t="shared" si="14"/>
        <v>16</v>
      </c>
    </row>
    <row r="49" spans="1:9" ht="15.6" customHeight="1" x14ac:dyDescent="0.25">
      <c r="A49" s="94" t="s">
        <v>123</v>
      </c>
      <c r="B49" s="95" t="s">
        <v>40</v>
      </c>
      <c r="C49" s="102">
        <v>26</v>
      </c>
      <c r="D49" s="90">
        <f t="shared" ref="D49:D137" si="15">SUM(C49)*100/(G49)</f>
        <v>78.787878787878782</v>
      </c>
      <c r="E49" s="91">
        <v>7</v>
      </c>
      <c r="F49" s="92">
        <f t="shared" si="1"/>
        <v>21.212121212121211</v>
      </c>
      <c r="G49" s="151">
        <f t="shared" si="14"/>
        <v>33</v>
      </c>
    </row>
    <row r="50" spans="1:9" ht="15.6" x14ac:dyDescent="0.25">
      <c r="A50" s="94" t="s">
        <v>25</v>
      </c>
      <c r="B50" s="95" t="s">
        <v>41</v>
      </c>
      <c r="C50" s="102">
        <v>7</v>
      </c>
      <c r="D50" s="90">
        <f>SUM(C50)*100/(G50)</f>
        <v>100</v>
      </c>
      <c r="E50" s="91">
        <v>0</v>
      </c>
      <c r="F50" s="92">
        <f>SUM(E50)*100/(G50)</f>
        <v>0</v>
      </c>
      <c r="G50" s="151">
        <f t="shared" si="14"/>
        <v>7</v>
      </c>
    </row>
    <row r="51" spans="1:9" ht="15.6" x14ac:dyDescent="0.25">
      <c r="A51" s="94" t="s">
        <v>188</v>
      </c>
      <c r="B51" s="95" t="s">
        <v>40</v>
      </c>
      <c r="C51" s="102">
        <v>8</v>
      </c>
      <c r="D51" s="90">
        <f>SUM(C51)*100/(G51)</f>
        <v>88.888888888888886</v>
      </c>
      <c r="E51" s="91">
        <v>1</v>
      </c>
      <c r="F51" s="92">
        <f>SUM(E51)*100/(G51)</f>
        <v>11.111111111111111</v>
      </c>
      <c r="G51" s="151">
        <f t="shared" si="14"/>
        <v>9</v>
      </c>
    </row>
    <row r="52" spans="1:9" ht="15.6" x14ac:dyDescent="0.25">
      <c r="A52" s="94" t="s">
        <v>392</v>
      </c>
      <c r="B52" s="95" t="s">
        <v>40</v>
      </c>
      <c r="C52" s="102">
        <v>0</v>
      </c>
      <c r="D52" s="90">
        <f>SUM(C52)*100/(G52)</f>
        <v>0</v>
      </c>
      <c r="E52" s="91">
        <v>2</v>
      </c>
      <c r="F52" s="92">
        <f>SUM(E52)*100/(G52)</f>
        <v>100</v>
      </c>
      <c r="G52" s="151">
        <f t="shared" si="14"/>
        <v>2</v>
      </c>
    </row>
    <row r="53" spans="1:9" ht="15.6" customHeight="1" x14ac:dyDescent="0.25">
      <c r="A53" s="104" t="s">
        <v>129</v>
      </c>
      <c r="B53" s="95" t="s">
        <v>40</v>
      </c>
      <c r="C53" s="102">
        <v>13</v>
      </c>
      <c r="D53" s="90">
        <f t="shared" si="15"/>
        <v>39.393939393939391</v>
      </c>
      <c r="E53" s="91">
        <v>20</v>
      </c>
      <c r="F53" s="92">
        <f t="shared" si="1"/>
        <v>60.606060606060609</v>
      </c>
      <c r="G53" s="151">
        <f t="shared" si="14"/>
        <v>33</v>
      </c>
      <c r="I53" s="9"/>
    </row>
    <row r="54" spans="1:9" s="67" customFormat="1" ht="15.6" customHeight="1" x14ac:dyDescent="0.25">
      <c r="A54" s="137" t="s">
        <v>121</v>
      </c>
      <c r="B54" s="95" t="s">
        <v>40</v>
      </c>
      <c r="C54" s="102">
        <v>6</v>
      </c>
      <c r="D54" s="90">
        <f t="shared" si="15"/>
        <v>37.5</v>
      </c>
      <c r="E54" s="91">
        <v>10</v>
      </c>
      <c r="F54" s="92">
        <f t="shared" si="1"/>
        <v>62.5</v>
      </c>
      <c r="G54" s="151">
        <f t="shared" si="14"/>
        <v>16</v>
      </c>
    </row>
    <row r="55" spans="1:9" s="67" customFormat="1" ht="15.6" customHeight="1" x14ac:dyDescent="0.25">
      <c r="A55" s="104" t="s">
        <v>106</v>
      </c>
      <c r="B55" s="95" t="s">
        <v>40</v>
      </c>
      <c r="C55" s="102">
        <v>39</v>
      </c>
      <c r="D55" s="90">
        <f>SUM(C55)*100/(G55)</f>
        <v>88.63636363636364</v>
      </c>
      <c r="E55" s="91">
        <v>5</v>
      </c>
      <c r="F55" s="92">
        <f>SUM(E55)*100/(G55)</f>
        <v>11.363636363636363</v>
      </c>
      <c r="G55" s="151">
        <f t="shared" si="14"/>
        <v>44</v>
      </c>
    </row>
    <row r="56" spans="1:9" ht="15.6" customHeight="1" thickBot="1" x14ac:dyDescent="0.3">
      <c r="A56" s="124" t="s">
        <v>113</v>
      </c>
      <c r="B56" s="125"/>
      <c r="C56" s="239">
        <f>SUM(C43:C55)</f>
        <v>203</v>
      </c>
      <c r="D56" s="602">
        <f t="shared" si="15"/>
        <v>64.856230031948883</v>
      </c>
      <c r="E56" s="603">
        <f>SUM(E43:E55)</f>
        <v>110</v>
      </c>
      <c r="F56" s="604">
        <f t="shared" si="1"/>
        <v>35.143769968051117</v>
      </c>
      <c r="G56" s="31">
        <f>SUM(G43:G55)</f>
        <v>313</v>
      </c>
    </row>
    <row r="57" spans="1:9" ht="15.6" customHeight="1" thickBot="1" x14ac:dyDescent="0.3">
      <c r="A57" s="241" t="s">
        <v>23</v>
      </c>
      <c r="B57" s="255"/>
      <c r="C57" s="605">
        <f>SUM(C56,C42)</f>
        <v>303</v>
      </c>
      <c r="D57" s="606">
        <f t="shared" si="15"/>
        <v>66.44736842105263</v>
      </c>
      <c r="E57" s="607">
        <f>SUM(E42,E56)</f>
        <v>153</v>
      </c>
      <c r="F57" s="608">
        <f t="shared" si="1"/>
        <v>33.55263157894737</v>
      </c>
      <c r="G57" s="30">
        <f>SUM(G42,G56)</f>
        <v>456</v>
      </c>
    </row>
    <row r="58" spans="1:9" s="601" customFormat="1" ht="15.6" customHeight="1" x14ac:dyDescent="0.25">
      <c r="A58" s="598"/>
      <c r="B58" s="598"/>
      <c r="C58" s="599"/>
      <c r="D58" s="600"/>
      <c r="E58" s="599"/>
      <c r="F58" s="600"/>
      <c r="G58" s="599"/>
    </row>
    <row r="59" spans="1:9" s="601" customFormat="1" ht="15.6" customHeight="1" x14ac:dyDescent="0.25">
      <c r="A59" s="49" t="s">
        <v>342</v>
      </c>
      <c r="B59" s="598"/>
      <c r="C59" s="599"/>
      <c r="D59" s="600"/>
      <c r="E59" s="599"/>
      <c r="F59" s="600"/>
      <c r="G59" s="599"/>
    </row>
    <row r="60" spans="1:9" s="601" customFormat="1" ht="15.6" customHeight="1" x14ac:dyDescent="0.25">
      <c r="A60" s="49"/>
      <c r="B60" s="598"/>
      <c r="C60" s="599"/>
      <c r="D60" s="600"/>
      <c r="E60" s="599"/>
      <c r="F60" s="600"/>
      <c r="G60" s="599"/>
    </row>
    <row r="61" spans="1:9" s="5" customFormat="1" ht="15.6" x14ac:dyDescent="0.3">
      <c r="A61" s="794" t="s">
        <v>250</v>
      </c>
      <c r="B61" s="713"/>
      <c r="C61" s="25"/>
      <c r="D61" s="25"/>
      <c r="E61" s="25"/>
      <c r="F61" s="25"/>
      <c r="G61" s="7"/>
      <c r="H61" s="2"/>
    </row>
    <row r="62" spans="1:9" s="5" customFormat="1" ht="15.6" x14ac:dyDescent="0.3">
      <c r="A62" s="24" t="s">
        <v>494</v>
      </c>
      <c r="B62" s="619"/>
      <c r="C62" s="25"/>
      <c r="D62" s="25"/>
      <c r="E62" s="620"/>
      <c r="F62" s="620"/>
      <c r="G62" s="71"/>
      <c r="H62" s="2"/>
      <c r="I62" s="293"/>
    </row>
    <row r="63" spans="1:9" s="601" customFormat="1" ht="15.6" customHeight="1" thickBot="1" x14ac:dyDescent="0.3">
      <c r="A63" s="598"/>
      <c r="B63" s="598"/>
      <c r="C63" s="599"/>
      <c r="D63" s="600"/>
      <c r="E63" s="599"/>
      <c r="F63" s="600"/>
      <c r="G63" s="599"/>
    </row>
    <row r="64" spans="1:9" s="601" customFormat="1" ht="15.6" customHeight="1" x14ac:dyDescent="0.25">
      <c r="A64" s="200"/>
      <c r="B64" s="200"/>
      <c r="C64" s="1750" t="s">
        <v>246</v>
      </c>
      <c r="D64" s="1751"/>
      <c r="E64" s="1751"/>
      <c r="F64" s="1751"/>
      <c r="G64" s="1752"/>
    </row>
    <row r="65" spans="1:7" s="601" customFormat="1" ht="15.6" customHeight="1" thickBot="1" x14ac:dyDescent="0.3">
      <c r="A65" s="213"/>
      <c r="B65" s="221"/>
      <c r="C65" s="1753"/>
      <c r="D65" s="1754"/>
      <c r="E65" s="1754"/>
      <c r="F65" s="1754"/>
      <c r="G65" s="1755"/>
    </row>
    <row r="66" spans="1:7" s="601" customFormat="1" ht="15.6" customHeight="1" x14ac:dyDescent="0.25">
      <c r="A66" s="79" t="s">
        <v>2</v>
      </c>
      <c r="B66" s="80" t="s">
        <v>39</v>
      </c>
      <c r="C66" s="81" t="s">
        <v>18</v>
      </c>
      <c r="D66" s="82"/>
      <c r="E66" s="81" t="s">
        <v>19</v>
      </c>
      <c r="F66" s="82"/>
      <c r="G66" s="199" t="s">
        <v>20</v>
      </c>
    </row>
    <row r="67" spans="1:7" s="601" customFormat="1" ht="15.6" customHeight="1" thickBot="1" x14ac:dyDescent="0.3">
      <c r="A67" s="83"/>
      <c r="B67" s="84"/>
      <c r="C67" s="85" t="s">
        <v>15</v>
      </c>
      <c r="D67" s="86" t="s">
        <v>16</v>
      </c>
      <c r="E67" s="85" t="s">
        <v>15</v>
      </c>
      <c r="F67" s="223" t="s">
        <v>16</v>
      </c>
      <c r="G67" s="146" t="s">
        <v>17</v>
      </c>
    </row>
    <row r="68" spans="1:7" ht="15.6" customHeight="1" x14ac:dyDescent="0.25">
      <c r="A68" s="104" t="s">
        <v>393</v>
      </c>
      <c r="B68" s="112" t="s">
        <v>40</v>
      </c>
      <c r="C68" s="102">
        <v>10</v>
      </c>
      <c r="D68" s="90">
        <f>SUM(C68)*100/(G68)</f>
        <v>58.823529411764703</v>
      </c>
      <c r="E68" s="91">
        <v>7</v>
      </c>
      <c r="F68" s="92">
        <f t="shared" ref="F68:F76" si="16">SUM(E68)*100/(G68)</f>
        <v>41.176470588235297</v>
      </c>
      <c r="G68" s="147">
        <f t="shared" ref="G68:G90" si="17">SUM(C68,E68)</f>
        <v>17</v>
      </c>
    </row>
    <row r="69" spans="1:7" ht="15.6" customHeight="1" x14ac:dyDescent="0.25">
      <c r="A69" s="104" t="s">
        <v>394</v>
      </c>
      <c r="B69" s="112" t="s">
        <v>40</v>
      </c>
      <c r="C69" s="102">
        <v>8</v>
      </c>
      <c r="D69" s="90">
        <f>SUM(C69)*100/(G69)</f>
        <v>57.142857142857146</v>
      </c>
      <c r="E69" s="91">
        <v>6</v>
      </c>
      <c r="F69" s="92">
        <f t="shared" si="16"/>
        <v>42.857142857142854</v>
      </c>
      <c r="G69" s="147">
        <f t="shared" si="17"/>
        <v>14</v>
      </c>
    </row>
    <row r="70" spans="1:7" ht="15.6" customHeight="1" x14ac:dyDescent="0.25">
      <c r="A70" s="283" t="s">
        <v>6</v>
      </c>
      <c r="B70" s="595" t="s">
        <v>40</v>
      </c>
      <c r="C70" s="87">
        <v>10</v>
      </c>
      <c r="D70" s="596">
        <f t="shared" ref="D70:D75" si="18">SUM(C70)*100/(G70)</f>
        <v>66.666666666666671</v>
      </c>
      <c r="E70" s="534">
        <v>5</v>
      </c>
      <c r="F70" s="597">
        <f t="shared" si="16"/>
        <v>33.333333333333336</v>
      </c>
      <c r="G70" s="292">
        <f t="shared" si="17"/>
        <v>15</v>
      </c>
    </row>
    <row r="71" spans="1:7" ht="15.6" customHeight="1" x14ac:dyDescent="0.25">
      <c r="A71" s="283" t="s">
        <v>527</v>
      </c>
      <c r="B71" s="595" t="s">
        <v>40</v>
      </c>
      <c r="C71" s="87">
        <v>12</v>
      </c>
      <c r="D71" s="596">
        <f t="shared" ref="D71" si="19">SUM(C71)*100/(G71)</f>
        <v>85.714285714285708</v>
      </c>
      <c r="E71" s="534">
        <v>2</v>
      </c>
      <c r="F71" s="597">
        <f t="shared" ref="F71" si="20">SUM(E71)*100/(G71)</f>
        <v>14.285714285714286</v>
      </c>
      <c r="G71" s="292">
        <f t="shared" ref="G71" si="21">SUM(C71,E71)</f>
        <v>14</v>
      </c>
    </row>
    <row r="72" spans="1:7" ht="15.6" customHeight="1" x14ac:dyDescent="0.25">
      <c r="A72" s="204" t="s">
        <v>184</v>
      </c>
      <c r="B72" s="112" t="s">
        <v>41</v>
      </c>
      <c r="C72" s="102">
        <v>7</v>
      </c>
      <c r="D72" s="90">
        <f t="shared" si="18"/>
        <v>77.777777777777771</v>
      </c>
      <c r="E72" s="91">
        <v>2</v>
      </c>
      <c r="F72" s="92">
        <f t="shared" si="16"/>
        <v>22.222222222222221</v>
      </c>
      <c r="G72" s="147">
        <f t="shared" si="17"/>
        <v>9</v>
      </c>
    </row>
    <row r="73" spans="1:7" ht="15.6" customHeight="1" x14ac:dyDescent="0.25">
      <c r="A73" s="204" t="s">
        <v>169</v>
      </c>
      <c r="B73" s="547" t="s">
        <v>41</v>
      </c>
      <c r="C73" s="122">
        <v>3</v>
      </c>
      <c r="D73" s="289">
        <f t="shared" si="18"/>
        <v>100</v>
      </c>
      <c r="E73" s="268">
        <v>0</v>
      </c>
      <c r="F73" s="290">
        <f t="shared" si="16"/>
        <v>0</v>
      </c>
      <c r="G73" s="282">
        <f t="shared" si="17"/>
        <v>3</v>
      </c>
    </row>
    <row r="74" spans="1:7" ht="15.6" customHeight="1" x14ac:dyDescent="0.25">
      <c r="A74" s="204" t="s">
        <v>252</v>
      </c>
      <c r="B74" s="547" t="s">
        <v>40</v>
      </c>
      <c r="C74" s="122">
        <v>7</v>
      </c>
      <c r="D74" s="289">
        <f t="shared" si="18"/>
        <v>100</v>
      </c>
      <c r="E74" s="268">
        <v>0</v>
      </c>
      <c r="F74" s="290">
        <f t="shared" si="16"/>
        <v>0</v>
      </c>
      <c r="G74" s="282">
        <f t="shared" si="17"/>
        <v>7</v>
      </c>
    </row>
    <row r="75" spans="1:7" ht="15.6" customHeight="1" x14ac:dyDescent="0.25">
      <c r="A75" s="204" t="s">
        <v>200</v>
      </c>
      <c r="B75" s="547" t="s">
        <v>41</v>
      </c>
      <c r="C75" s="122">
        <v>37</v>
      </c>
      <c r="D75" s="289">
        <f t="shared" si="18"/>
        <v>82.222222222222229</v>
      </c>
      <c r="E75" s="268">
        <v>8</v>
      </c>
      <c r="F75" s="290">
        <f t="shared" si="16"/>
        <v>17.777777777777779</v>
      </c>
      <c r="G75" s="282">
        <f t="shared" si="17"/>
        <v>45</v>
      </c>
    </row>
    <row r="76" spans="1:7" ht="15.6" customHeight="1" x14ac:dyDescent="0.25">
      <c r="A76" s="104" t="s">
        <v>154</v>
      </c>
      <c r="B76" s="112" t="s">
        <v>40</v>
      </c>
      <c r="C76" s="102">
        <v>19</v>
      </c>
      <c r="D76" s="90">
        <f>SUM(C76)*100/(G76)</f>
        <v>42.222222222222221</v>
      </c>
      <c r="E76" s="91">
        <v>26</v>
      </c>
      <c r="F76" s="92">
        <f t="shared" si="16"/>
        <v>57.777777777777779</v>
      </c>
      <c r="G76" s="147">
        <f t="shared" si="17"/>
        <v>45</v>
      </c>
    </row>
    <row r="77" spans="1:7" ht="15.6" customHeight="1" x14ac:dyDescent="0.25">
      <c r="A77" s="104" t="s">
        <v>395</v>
      </c>
      <c r="B77" s="112" t="s">
        <v>40</v>
      </c>
      <c r="C77" s="102">
        <v>6</v>
      </c>
      <c r="D77" s="90">
        <f>SUM(C77)*100/(G77)</f>
        <v>40</v>
      </c>
      <c r="E77" s="91">
        <v>9</v>
      </c>
      <c r="F77" s="92">
        <f t="shared" ref="F77" si="22">SUM(E77)*100/(G77)</f>
        <v>60</v>
      </c>
      <c r="G77" s="147">
        <f t="shared" si="17"/>
        <v>15</v>
      </c>
    </row>
    <row r="78" spans="1:7" ht="15.6" customHeight="1" x14ac:dyDescent="0.25">
      <c r="A78" s="94" t="s">
        <v>4</v>
      </c>
      <c r="B78" s="95" t="s">
        <v>40</v>
      </c>
      <c r="C78" s="102">
        <v>19</v>
      </c>
      <c r="D78" s="90">
        <f t="shared" si="15"/>
        <v>90.476190476190482</v>
      </c>
      <c r="E78" s="91">
        <v>2</v>
      </c>
      <c r="F78" s="92">
        <f t="shared" si="1"/>
        <v>9.5238095238095237</v>
      </c>
      <c r="G78" s="151">
        <f t="shared" si="17"/>
        <v>21</v>
      </c>
    </row>
    <row r="79" spans="1:7" ht="15.6" customHeight="1" x14ac:dyDescent="0.25">
      <c r="A79" s="94" t="s">
        <v>528</v>
      </c>
      <c r="B79" s="95" t="s">
        <v>40</v>
      </c>
      <c r="C79" s="102">
        <v>6</v>
      </c>
      <c r="D79" s="90">
        <f t="shared" ref="D79" si="23">SUM(C79)*100/(G79)</f>
        <v>85.714285714285708</v>
      </c>
      <c r="E79" s="91">
        <v>1</v>
      </c>
      <c r="F79" s="92">
        <f t="shared" ref="F79" si="24">SUM(E79)*100/(G79)</f>
        <v>14.285714285714286</v>
      </c>
      <c r="G79" s="151">
        <f t="shared" ref="G79" si="25">SUM(C79,E79)</f>
        <v>7</v>
      </c>
    </row>
    <row r="80" spans="1:7" ht="15.6" customHeight="1" x14ac:dyDescent="0.25">
      <c r="A80" s="94" t="s">
        <v>197</v>
      </c>
      <c r="B80" s="95" t="s">
        <v>41</v>
      </c>
      <c r="C80" s="102">
        <v>7</v>
      </c>
      <c r="D80" s="90">
        <f t="shared" si="15"/>
        <v>77.777777777777771</v>
      </c>
      <c r="E80" s="91">
        <v>2</v>
      </c>
      <c r="F80" s="92">
        <f t="shared" ref="F80" si="26">SUM(E80)*100/(G80)</f>
        <v>22.222222222222221</v>
      </c>
      <c r="G80" s="151">
        <f t="shared" si="17"/>
        <v>9</v>
      </c>
    </row>
    <row r="81" spans="1:7" ht="15.6" customHeight="1" x14ac:dyDescent="0.25">
      <c r="A81" s="94" t="s">
        <v>33</v>
      </c>
      <c r="B81" s="95" t="s">
        <v>40</v>
      </c>
      <c r="C81" s="102">
        <v>8</v>
      </c>
      <c r="D81" s="90">
        <f t="shared" si="15"/>
        <v>47.058823529411768</v>
      </c>
      <c r="E81" s="91">
        <v>9</v>
      </c>
      <c r="F81" s="92">
        <f t="shared" si="1"/>
        <v>52.941176470588232</v>
      </c>
      <c r="G81" s="151">
        <f t="shared" si="17"/>
        <v>17</v>
      </c>
    </row>
    <row r="82" spans="1:7" ht="15.6" customHeight="1" x14ac:dyDescent="0.25">
      <c r="A82" s="94" t="s">
        <v>396</v>
      </c>
      <c r="B82" s="95" t="s">
        <v>40</v>
      </c>
      <c r="C82" s="102">
        <v>23</v>
      </c>
      <c r="D82" s="90">
        <f t="shared" ref="D82" si="27">SUM(C82)*100/(G82)</f>
        <v>47.916666666666664</v>
      </c>
      <c r="E82" s="91">
        <v>25</v>
      </c>
      <c r="F82" s="92">
        <f t="shared" ref="F82" si="28">SUM(E82)*100/(G82)</f>
        <v>52.083333333333336</v>
      </c>
      <c r="G82" s="151">
        <f t="shared" si="17"/>
        <v>48</v>
      </c>
    </row>
    <row r="83" spans="1:7" ht="15.6" customHeight="1" x14ac:dyDescent="0.25">
      <c r="A83" s="94" t="s">
        <v>203</v>
      </c>
      <c r="B83" s="95" t="s">
        <v>40</v>
      </c>
      <c r="C83" s="102">
        <v>24</v>
      </c>
      <c r="D83" s="90">
        <f t="shared" si="15"/>
        <v>39.344262295081968</v>
      </c>
      <c r="E83" s="91">
        <v>37</v>
      </c>
      <c r="F83" s="92">
        <f t="shared" si="1"/>
        <v>60.655737704918032</v>
      </c>
      <c r="G83" s="151">
        <f t="shared" si="17"/>
        <v>61</v>
      </c>
    </row>
    <row r="84" spans="1:7" ht="15.6" customHeight="1" x14ac:dyDescent="0.25">
      <c r="A84" s="94" t="s">
        <v>397</v>
      </c>
      <c r="B84" s="95" t="s">
        <v>41</v>
      </c>
      <c r="C84" s="102">
        <v>7</v>
      </c>
      <c r="D84" s="90">
        <f t="shared" ref="D84" si="29">SUM(C84)*100/(G84)</f>
        <v>28</v>
      </c>
      <c r="E84" s="91">
        <v>18</v>
      </c>
      <c r="F84" s="92">
        <f t="shared" si="1"/>
        <v>72</v>
      </c>
      <c r="G84" s="151">
        <f t="shared" si="17"/>
        <v>25</v>
      </c>
    </row>
    <row r="85" spans="1:7" ht="15.6" customHeight="1" x14ac:dyDescent="0.25">
      <c r="A85" s="94" t="s">
        <v>172</v>
      </c>
      <c r="B85" s="95" t="s">
        <v>40</v>
      </c>
      <c r="C85" s="102">
        <v>6</v>
      </c>
      <c r="D85" s="90">
        <f t="shared" si="15"/>
        <v>100</v>
      </c>
      <c r="E85" s="91">
        <v>0</v>
      </c>
      <c r="F85" s="92">
        <f t="shared" ref="F85:F87" si="30">SUM(E85)*100/(G85)</f>
        <v>0</v>
      </c>
      <c r="G85" s="151">
        <f t="shared" si="17"/>
        <v>6</v>
      </c>
    </row>
    <row r="86" spans="1:7" ht="15.6" customHeight="1" x14ac:dyDescent="0.25">
      <c r="A86" s="94" t="s">
        <v>398</v>
      </c>
      <c r="B86" s="95" t="s">
        <v>40</v>
      </c>
      <c r="C86" s="102">
        <v>41</v>
      </c>
      <c r="D86" s="90">
        <f t="shared" ref="D86" si="31">SUM(C86)*100/(G86)</f>
        <v>82</v>
      </c>
      <c r="E86" s="91">
        <v>9</v>
      </c>
      <c r="F86" s="92">
        <f t="shared" ref="F86" si="32">SUM(E86)*100/(G86)</f>
        <v>18</v>
      </c>
      <c r="G86" s="151">
        <f t="shared" si="17"/>
        <v>50</v>
      </c>
    </row>
    <row r="87" spans="1:7" ht="15.6" customHeight="1" x14ac:dyDescent="0.25">
      <c r="A87" s="94" t="s">
        <v>25</v>
      </c>
      <c r="B87" s="95" t="s">
        <v>40</v>
      </c>
      <c r="C87" s="102">
        <v>9</v>
      </c>
      <c r="D87" s="90">
        <f t="shared" si="15"/>
        <v>100</v>
      </c>
      <c r="E87" s="91">
        <v>0</v>
      </c>
      <c r="F87" s="92">
        <f t="shared" si="30"/>
        <v>0</v>
      </c>
      <c r="G87" s="151">
        <f t="shared" si="17"/>
        <v>9</v>
      </c>
    </row>
    <row r="88" spans="1:7" ht="15.6" customHeight="1" x14ac:dyDescent="0.25">
      <c r="A88" s="94" t="s">
        <v>399</v>
      </c>
      <c r="B88" s="95" t="s">
        <v>40</v>
      </c>
      <c r="C88" s="102">
        <v>10</v>
      </c>
      <c r="D88" s="90">
        <f t="shared" ref="D88" si="33">SUM(C88)*100/(G88)</f>
        <v>90.909090909090907</v>
      </c>
      <c r="E88" s="91">
        <v>1</v>
      </c>
      <c r="F88" s="92">
        <f t="shared" ref="F88" si="34">SUM(E88)*100/(G88)</f>
        <v>9.0909090909090917</v>
      </c>
      <c r="G88" s="151">
        <f t="shared" si="17"/>
        <v>11</v>
      </c>
    </row>
    <row r="89" spans="1:7" ht="15.6" customHeight="1" x14ac:dyDescent="0.25">
      <c r="A89" s="94" t="s">
        <v>26</v>
      </c>
      <c r="B89" s="95" t="s">
        <v>41</v>
      </c>
      <c r="C89" s="102">
        <v>10</v>
      </c>
      <c r="D89" s="90">
        <f>SUM(C89)*100/(G89)</f>
        <v>90.909090909090907</v>
      </c>
      <c r="E89" s="91">
        <v>1</v>
      </c>
      <c r="F89" s="92">
        <f>SUM(E89)*100/(G89)</f>
        <v>9.0909090909090917</v>
      </c>
      <c r="G89" s="151">
        <f t="shared" si="17"/>
        <v>11</v>
      </c>
    </row>
    <row r="90" spans="1:7" ht="15.6" x14ac:dyDescent="0.25">
      <c r="A90" s="94" t="s">
        <v>185</v>
      </c>
      <c r="B90" s="95" t="s">
        <v>40</v>
      </c>
      <c r="C90" s="102">
        <v>9</v>
      </c>
      <c r="D90" s="90">
        <f t="shared" si="15"/>
        <v>75</v>
      </c>
      <c r="E90" s="91">
        <v>3</v>
      </c>
      <c r="F90" s="92">
        <f t="shared" ref="F90:F137" si="35">SUM(E90)*100/(G90)</f>
        <v>25</v>
      </c>
      <c r="G90" s="151">
        <f t="shared" si="17"/>
        <v>12</v>
      </c>
    </row>
    <row r="91" spans="1:7" ht="15.6" x14ac:dyDescent="0.25">
      <c r="A91" s="124" t="s">
        <v>114</v>
      </c>
      <c r="B91" s="125"/>
      <c r="C91" s="239">
        <f>SUM(C68:C90)</f>
        <v>298</v>
      </c>
      <c r="D91" s="602">
        <f t="shared" si="15"/>
        <v>63.269639065817408</v>
      </c>
      <c r="E91" s="603">
        <f>SUM(E68:E90)</f>
        <v>173</v>
      </c>
      <c r="F91" s="604">
        <f t="shared" si="35"/>
        <v>36.730360934182592</v>
      </c>
      <c r="G91" s="31">
        <f>SUM(G68:G90)</f>
        <v>471</v>
      </c>
    </row>
    <row r="92" spans="1:7" ht="16.2" thickBot="1" x14ac:dyDescent="0.3">
      <c r="A92" s="1056" t="s">
        <v>27</v>
      </c>
      <c r="B92" s="1057"/>
      <c r="C92" s="1058">
        <f>SUM(C68:C90)</f>
        <v>298</v>
      </c>
      <c r="D92" s="1059">
        <f t="shared" si="15"/>
        <v>63.269639065817408</v>
      </c>
      <c r="E92" s="1060">
        <f>G92-C92</f>
        <v>173</v>
      </c>
      <c r="F92" s="1061">
        <f t="shared" si="35"/>
        <v>36.730360934182592</v>
      </c>
      <c r="G92" s="1062">
        <f>SUM(G91)</f>
        <v>471</v>
      </c>
    </row>
    <row r="93" spans="1:7" s="67" customFormat="1" ht="15.6" x14ac:dyDescent="0.25">
      <c r="A93" s="720"/>
      <c r="B93" s="720"/>
      <c r="C93" s="627"/>
      <c r="D93" s="1055"/>
      <c r="E93" s="627"/>
      <c r="F93" s="1055"/>
      <c r="G93" s="627"/>
    </row>
    <row r="94" spans="1:7" s="67" customFormat="1" ht="15.6" x14ac:dyDescent="0.25">
      <c r="A94" s="49" t="s">
        <v>343</v>
      </c>
      <c r="B94" s="720"/>
      <c r="C94" s="627"/>
      <c r="D94" s="1055"/>
      <c r="E94" s="627"/>
      <c r="F94" s="1055"/>
      <c r="G94" s="627"/>
    </row>
    <row r="95" spans="1:7" s="67" customFormat="1" ht="15.6" x14ac:dyDescent="0.25">
      <c r="A95" s="720"/>
      <c r="B95" s="720"/>
      <c r="C95" s="627"/>
      <c r="D95" s="1055"/>
      <c r="E95" s="627"/>
      <c r="F95" s="1055"/>
      <c r="G95" s="627"/>
    </row>
    <row r="96" spans="1:7" ht="15.6" x14ac:dyDescent="0.3">
      <c r="A96" s="794" t="s">
        <v>250</v>
      </c>
      <c r="B96" s="713"/>
      <c r="C96" s="25"/>
      <c r="D96" s="25"/>
      <c r="E96" s="25"/>
      <c r="F96" s="25"/>
    </row>
    <row r="97" spans="1:10" ht="15.6" x14ac:dyDescent="0.3">
      <c r="A97" s="24" t="s">
        <v>494</v>
      </c>
      <c r="B97" s="619"/>
      <c r="C97" s="25"/>
      <c r="D97" s="25"/>
      <c r="E97" s="620"/>
      <c r="F97" s="620"/>
      <c r="G97" s="71"/>
    </row>
    <row r="98" spans="1:10" ht="16.2" thickBot="1" x14ac:dyDescent="0.3">
      <c r="A98" s="598"/>
      <c r="B98" s="598"/>
      <c r="C98" s="599"/>
      <c r="D98" s="600"/>
      <c r="E98" s="599"/>
      <c r="F98" s="600"/>
      <c r="G98" s="599"/>
    </row>
    <row r="99" spans="1:10" x14ac:dyDescent="0.25">
      <c r="A99" s="200"/>
      <c r="B99" s="200"/>
      <c r="C99" s="1750" t="s">
        <v>246</v>
      </c>
      <c r="D99" s="1751"/>
      <c r="E99" s="1751"/>
      <c r="F99" s="1751"/>
      <c r="G99" s="1752"/>
    </row>
    <row r="100" spans="1:10" ht="14.4" thickBot="1" x14ac:dyDescent="0.3">
      <c r="A100" s="213"/>
      <c r="B100" s="221"/>
      <c r="C100" s="1753"/>
      <c r="D100" s="1754"/>
      <c r="E100" s="1754"/>
      <c r="F100" s="1754"/>
      <c r="G100" s="1755"/>
    </row>
    <row r="101" spans="1:10" ht="15" x14ac:dyDescent="0.25">
      <c r="A101" s="79" t="s">
        <v>2</v>
      </c>
      <c r="B101" s="80" t="s">
        <v>39</v>
      </c>
      <c r="C101" s="81" t="s">
        <v>18</v>
      </c>
      <c r="D101" s="82"/>
      <c r="E101" s="81" t="s">
        <v>19</v>
      </c>
      <c r="F101" s="82"/>
      <c r="G101" s="199" t="s">
        <v>20</v>
      </c>
    </row>
    <row r="102" spans="1:10" ht="15.6" thickBot="1" x14ac:dyDescent="0.3">
      <c r="A102" s="83"/>
      <c r="B102" s="84"/>
      <c r="C102" s="85" t="s">
        <v>15</v>
      </c>
      <c r="D102" s="86" t="s">
        <v>16</v>
      </c>
      <c r="E102" s="85" t="s">
        <v>15</v>
      </c>
      <c r="F102" s="223" t="s">
        <v>16</v>
      </c>
      <c r="G102" s="146" t="s">
        <v>17</v>
      </c>
    </row>
    <row r="103" spans="1:10" ht="15.6" x14ac:dyDescent="0.25">
      <c r="A103" s="1053" t="s">
        <v>28</v>
      </c>
      <c r="B103" s="115" t="s">
        <v>40</v>
      </c>
      <c r="C103" s="87">
        <v>79</v>
      </c>
      <c r="D103" s="1054">
        <f t="shared" si="15"/>
        <v>55.633802816901408</v>
      </c>
      <c r="E103" s="269">
        <v>63</v>
      </c>
      <c r="F103" s="222">
        <f t="shared" si="35"/>
        <v>44.366197183098592</v>
      </c>
      <c r="G103" s="210">
        <f>SUM(C103,E103)</f>
        <v>142</v>
      </c>
    </row>
    <row r="104" spans="1:10" ht="15.6" x14ac:dyDescent="0.25">
      <c r="A104" s="1053" t="s">
        <v>28</v>
      </c>
      <c r="B104" s="115" t="s">
        <v>41</v>
      </c>
      <c r="C104" s="87">
        <v>19</v>
      </c>
      <c r="D104" s="1054">
        <f t="shared" ref="D104" si="36">SUM(C104)*100/(G104)</f>
        <v>57.575757575757578</v>
      </c>
      <c r="E104" s="269">
        <v>14</v>
      </c>
      <c r="F104" s="222">
        <f t="shared" ref="F104" si="37">SUM(E104)*100/(G104)</f>
        <v>42.424242424242422</v>
      </c>
      <c r="G104" s="210">
        <f>SUM(C104,E104)</f>
        <v>33</v>
      </c>
    </row>
    <row r="105" spans="1:10" ht="15.6" x14ac:dyDescent="0.25">
      <c r="A105" s="104" t="s">
        <v>515</v>
      </c>
      <c r="B105" s="112" t="s">
        <v>40</v>
      </c>
      <c r="C105" s="102">
        <v>4</v>
      </c>
      <c r="D105" s="114">
        <f t="shared" ref="D105" si="38">SUM(C105)*100/(G105)</f>
        <v>100</v>
      </c>
      <c r="E105" s="116">
        <v>0</v>
      </c>
      <c r="F105" s="117">
        <f t="shared" ref="F105" si="39">SUM(E105)*100/(G105)</f>
        <v>0</v>
      </c>
      <c r="G105" s="147">
        <f t="shared" ref="G105:G107" si="40">SUM(C105,E105)</f>
        <v>4</v>
      </c>
    </row>
    <row r="106" spans="1:10" ht="15.6" x14ac:dyDescent="0.25">
      <c r="A106" s="201" t="s">
        <v>516</v>
      </c>
      <c r="B106" s="202" t="s">
        <v>40</v>
      </c>
      <c r="C106" s="102">
        <v>4</v>
      </c>
      <c r="D106" s="114">
        <f>SUM(C106)*100/(G106)</f>
        <v>50</v>
      </c>
      <c r="E106" s="116">
        <v>4</v>
      </c>
      <c r="F106" s="117">
        <f>SUM(E106)*100/(G106)</f>
        <v>50</v>
      </c>
      <c r="G106" s="151">
        <f t="shared" si="40"/>
        <v>8</v>
      </c>
      <c r="J106" s="77"/>
    </row>
    <row r="107" spans="1:10" ht="15.6" x14ac:dyDescent="0.25">
      <c r="A107" s="201" t="s">
        <v>517</v>
      </c>
      <c r="B107" s="202" t="s">
        <v>40</v>
      </c>
      <c r="C107" s="102">
        <v>9</v>
      </c>
      <c r="D107" s="114">
        <f>SUM(C107)*100/(G107)</f>
        <v>31.03448275862069</v>
      </c>
      <c r="E107" s="116">
        <v>20</v>
      </c>
      <c r="F107" s="117">
        <f>SUM(E107)*100/(G107)</f>
        <v>68.965517241379317</v>
      </c>
      <c r="G107" s="151">
        <f t="shared" si="40"/>
        <v>29</v>
      </c>
      <c r="J107" s="77"/>
    </row>
    <row r="108" spans="1:10" ht="15.6" x14ac:dyDescent="0.25">
      <c r="A108" s="94" t="s">
        <v>363</v>
      </c>
      <c r="B108" s="95" t="s">
        <v>41</v>
      </c>
      <c r="C108" s="102">
        <v>0</v>
      </c>
      <c r="D108" s="114">
        <f t="shared" si="15"/>
        <v>0</v>
      </c>
      <c r="E108" s="116">
        <v>1</v>
      </c>
      <c r="F108" s="117">
        <f t="shared" si="35"/>
        <v>100</v>
      </c>
      <c r="G108" s="151">
        <f>SUM(C108,E108)</f>
        <v>1</v>
      </c>
    </row>
    <row r="109" spans="1:10" ht="15.6" x14ac:dyDescent="0.25">
      <c r="A109" s="105" t="s">
        <v>52</v>
      </c>
      <c r="B109" s="97"/>
      <c r="C109" s="98">
        <f>SUM(C103:C108)</f>
        <v>115</v>
      </c>
      <c r="D109" s="118">
        <f t="shared" si="15"/>
        <v>52.995391705069125</v>
      </c>
      <c r="E109" s="119">
        <f>SUM(E103:E108)</f>
        <v>102</v>
      </c>
      <c r="F109" s="120">
        <f t="shared" si="35"/>
        <v>47.004608294930875</v>
      </c>
      <c r="G109" s="29">
        <f>SUM(G103:G108)</f>
        <v>217</v>
      </c>
    </row>
    <row r="110" spans="1:10" ht="15.6" x14ac:dyDescent="0.25">
      <c r="A110" s="104" t="s">
        <v>94</v>
      </c>
      <c r="B110" s="112" t="s">
        <v>40</v>
      </c>
      <c r="C110" s="102">
        <v>82</v>
      </c>
      <c r="D110" s="114">
        <f t="shared" si="15"/>
        <v>57.74647887323944</v>
      </c>
      <c r="E110" s="116">
        <v>60</v>
      </c>
      <c r="F110" s="117">
        <f t="shared" si="35"/>
        <v>42.25352112676056</v>
      </c>
      <c r="G110" s="147">
        <f t="shared" ref="G110:G117" si="41">SUM(C110,E110)</f>
        <v>142</v>
      </c>
    </row>
    <row r="111" spans="1:10" ht="15.6" x14ac:dyDescent="0.25">
      <c r="A111" s="104" t="s">
        <v>131</v>
      </c>
      <c r="B111" s="112" t="s">
        <v>41</v>
      </c>
      <c r="C111" s="102">
        <v>24</v>
      </c>
      <c r="D111" s="114">
        <f>SUM(C111)*100/(G111)</f>
        <v>72.727272727272734</v>
      </c>
      <c r="E111" s="116">
        <v>9</v>
      </c>
      <c r="F111" s="117">
        <f>SUM(E111)*100/(G111)</f>
        <v>27.272727272727273</v>
      </c>
      <c r="G111" s="147">
        <f>SUM(C111,E111)</f>
        <v>33</v>
      </c>
    </row>
    <row r="112" spans="1:10" ht="15.6" x14ac:dyDescent="0.25">
      <c r="A112" s="104" t="s">
        <v>6</v>
      </c>
      <c r="B112" s="112" t="s">
        <v>40</v>
      </c>
      <c r="C112" s="102">
        <v>13</v>
      </c>
      <c r="D112" s="114">
        <f t="shared" si="15"/>
        <v>92.857142857142861</v>
      </c>
      <c r="E112" s="116">
        <v>1</v>
      </c>
      <c r="F112" s="117">
        <f t="shared" si="35"/>
        <v>7.1428571428571432</v>
      </c>
      <c r="G112" s="147">
        <f t="shared" si="41"/>
        <v>14</v>
      </c>
    </row>
    <row r="113" spans="1:10" ht="15.6" x14ac:dyDescent="0.25">
      <c r="A113" s="201" t="s">
        <v>217</v>
      </c>
      <c r="B113" s="202" t="s">
        <v>40</v>
      </c>
      <c r="C113" s="102">
        <v>1</v>
      </c>
      <c r="D113" s="114">
        <f>SUM(C113)*100/(G113)</f>
        <v>100</v>
      </c>
      <c r="E113" s="116">
        <v>0</v>
      </c>
      <c r="F113" s="117">
        <f>SUM(E113)*100/(G113)</f>
        <v>0</v>
      </c>
      <c r="G113" s="151">
        <f t="shared" si="41"/>
        <v>1</v>
      </c>
      <c r="J113" s="77"/>
    </row>
    <row r="114" spans="1:10" ht="15.6" x14ac:dyDescent="0.25">
      <c r="A114" s="201" t="s">
        <v>218</v>
      </c>
      <c r="B114" s="202" t="s">
        <v>40</v>
      </c>
      <c r="C114" s="102">
        <v>11</v>
      </c>
      <c r="D114" s="114">
        <f>SUM(C114)*100/(G114)</f>
        <v>100</v>
      </c>
      <c r="E114" s="116">
        <v>0</v>
      </c>
      <c r="F114" s="117">
        <f>SUM(E114)*100/(G114)</f>
        <v>0</v>
      </c>
      <c r="G114" s="151">
        <f t="shared" si="41"/>
        <v>11</v>
      </c>
      <c r="J114" s="77"/>
    </row>
    <row r="115" spans="1:10" ht="15.6" x14ac:dyDescent="0.25">
      <c r="A115" s="94" t="s">
        <v>153</v>
      </c>
      <c r="B115" s="112" t="s">
        <v>41</v>
      </c>
      <c r="C115" s="102">
        <v>1</v>
      </c>
      <c r="D115" s="114">
        <f t="shared" ref="D115" si="42">SUM(C115)*100/(G115)</f>
        <v>50</v>
      </c>
      <c r="E115" s="116">
        <v>1</v>
      </c>
      <c r="F115" s="117">
        <f t="shared" ref="F115" si="43">SUM(E115)*100/(G115)</f>
        <v>50</v>
      </c>
      <c r="G115" s="147">
        <f t="shared" ref="G115" si="44">SUM(C115,E115)</f>
        <v>2</v>
      </c>
    </row>
    <row r="116" spans="1:10" ht="15.6" x14ac:dyDescent="0.25">
      <c r="A116" s="94" t="s">
        <v>25</v>
      </c>
      <c r="B116" s="112" t="s">
        <v>40</v>
      </c>
      <c r="C116" s="102">
        <v>47</v>
      </c>
      <c r="D116" s="114">
        <f t="shared" ref="D116" si="45">SUM(C116)*100/(G116)</f>
        <v>74.603174603174608</v>
      </c>
      <c r="E116" s="116">
        <v>16</v>
      </c>
      <c r="F116" s="117">
        <f t="shared" ref="F116" si="46">SUM(E116)*100/(G116)</f>
        <v>25.396825396825395</v>
      </c>
      <c r="G116" s="147">
        <f t="shared" si="41"/>
        <v>63</v>
      </c>
    </row>
    <row r="117" spans="1:10" ht="15.6" x14ac:dyDescent="0.25">
      <c r="A117" s="201" t="s">
        <v>221</v>
      </c>
      <c r="B117" s="202" t="s">
        <v>40</v>
      </c>
      <c r="C117" s="102">
        <v>4</v>
      </c>
      <c r="D117" s="114">
        <f>SUM(C117)*100/(G117)</f>
        <v>80</v>
      </c>
      <c r="E117" s="116">
        <v>1</v>
      </c>
      <c r="F117" s="117">
        <f>SUM(E117)*100/(G117)</f>
        <v>20</v>
      </c>
      <c r="G117" s="151">
        <f t="shared" si="41"/>
        <v>5</v>
      </c>
      <c r="J117" s="77"/>
    </row>
    <row r="118" spans="1:10" ht="15.6" x14ac:dyDescent="0.25">
      <c r="A118" s="105" t="s">
        <v>69</v>
      </c>
      <c r="B118" s="97"/>
      <c r="C118" s="98">
        <f>SUM(C110:C117)</f>
        <v>183</v>
      </c>
      <c r="D118" s="118">
        <f t="shared" si="15"/>
        <v>67.527675276752774</v>
      </c>
      <c r="E118" s="119">
        <f>SUM(E110:E117)</f>
        <v>88</v>
      </c>
      <c r="F118" s="120">
        <f t="shared" si="35"/>
        <v>32.472324723247233</v>
      </c>
      <c r="G118" s="29">
        <f>SUM(G110:G117)</f>
        <v>271</v>
      </c>
    </row>
    <row r="119" spans="1:10" ht="15.6" x14ac:dyDescent="0.25">
      <c r="A119" s="104" t="s">
        <v>107</v>
      </c>
      <c r="B119" s="112" t="s">
        <v>40</v>
      </c>
      <c r="C119" s="102">
        <v>15</v>
      </c>
      <c r="D119" s="114">
        <f>SUM(C119)*100/(G119)</f>
        <v>38.46153846153846</v>
      </c>
      <c r="E119" s="116">
        <v>24</v>
      </c>
      <c r="F119" s="117">
        <f>SUM(E119)*100/(G119)</f>
        <v>61.53846153846154</v>
      </c>
      <c r="G119" s="147">
        <f t="shared" ref="G119:G128" si="47">SUM(C119,E119)</f>
        <v>39</v>
      </c>
    </row>
    <row r="120" spans="1:10" ht="15.6" x14ac:dyDescent="0.25">
      <c r="A120" s="94" t="s">
        <v>400</v>
      </c>
      <c r="B120" s="112" t="s">
        <v>40</v>
      </c>
      <c r="C120" s="102">
        <v>5</v>
      </c>
      <c r="D120" s="114">
        <f t="shared" ref="D120" si="48">SUM(C120)*100/(G120)</f>
        <v>100</v>
      </c>
      <c r="E120" s="116">
        <v>0</v>
      </c>
      <c r="F120" s="117">
        <f t="shared" ref="F120" si="49">SUM(E120)*100/(G120)</f>
        <v>0</v>
      </c>
      <c r="G120" s="147">
        <f t="shared" si="47"/>
        <v>5</v>
      </c>
    </row>
    <row r="121" spans="1:10" ht="15.6" x14ac:dyDescent="0.25">
      <c r="A121" s="201" t="s">
        <v>401</v>
      </c>
      <c r="B121" s="202" t="s">
        <v>40</v>
      </c>
      <c r="C121" s="102">
        <v>2</v>
      </c>
      <c r="D121" s="114">
        <f>SUM(C121)*100/(G121)</f>
        <v>100</v>
      </c>
      <c r="E121" s="116">
        <v>0</v>
      </c>
      <c r="F121" s="117">
        <f>SUM(E121)*100/(G121)</f>
        <v>0</v>
      </c>
      <c r="G121" s="151">
        <f t="shared" si="47"/>
        <v>2</v>
      </c>
      <c r="J121" s="77"/>
    </row>
    <row r="122" spans="1:10" ht="15.6" x14ac:dyDescent="0.25">
      <c r="A122" s="201" t="s">
        <v>402</v>
      </c>
      <c r="B122" s="112" t="s">
        <v>40</v>
      </c>
      <c r="C122" s="102">
        <v>2</v>
      </c>
      <c r="D122" s="114">
        <f t="shared" ref="D122:D124" si="50">SUM(C122)*100/(G122)</f>
        <v>100</v>
      </c>
      <c r="E122" s="116">
        <v>0</v>
      </c>
      <c r="F122" s="117">
        <f t="shared" ref="F122:F124" si="51">SUM(E122)*100/(G122)</f>
        <v>0</v>
      </c>
      <c r="G122" s="147">
        <f t="shared" si="47"/>
        <v>2</v>
      </c>
    </row>
    <row r="123" spans="1:10" ht="15" customHeight="1" x14ac:dyDescent="0.25">
      <c r="A123" s="94" t="s">
        <v>350</v>
      </c>
      <c r="B123" s="95" t="s">
        <v>41</v>
      </c>
      <c r="C123" s="270">
        <v>11</v>
      </c>
      <c r="D123" s="114">
        <f t="shared" si="50"/>
        <v>50</v>
      </c>
      <c r="E123" s="269">
        <v>11</v>
      </c>
      <c r="F123" s="117">
        <f t="shared" si="51"/>
        <v>50</v>
      </c>
      <c r="G123" s="148">
        <f>SUM(C123,E123)</f>
        <v>22</v>
      </c>
    </row>
    <row r="124" spans="1:10" ht="15" customHeight="1" x14ac:dyDescent="0.25">
      <c r="A124" s="94" t="s">
        <v>351</v>
      </c>
      <c r="B124" s="95" t="s">
        <v>41</v>
      </c>
      <c r="C124" s="270">
        <v>0</v>
      </c>
      <c r="D124" s="114">
        <f t="shared" si="50"/>
        <v>0</v>
      </c>
      <c r="E124" s="269">
        <v>1</v>
      </c>
      <c r="F124" s="117">
        <f t="shared" si="51"/>
        <v>100</v>
      </c>
      <c r="G124" s="148">
        <f>SUM(C124,E124)</f>
        <v>1</v>
      </c>
    </row>
    <row r="125" spans="1:10" ht="15.6" x14ac:dyDescent="0.25">
      <c r="A125" s="94" t="s">
        <v>4</v>
      </c>
      <c r="B125" s="121" t="s">
        <v>40</v>
      </c>
      <c r="C125" s="122">
        <v>36</v>
      </c>
      <c r="D125" s="114">
        <f t="shared" si="15"/>
        <v>90</v>
      </c>
      <c r="E125" s="123">
        <v>4</v>
      </c>
      <c r="F125" s="117">
        <f t="shared" si="35"/>
        <v>10</v>
      </c>
      <c r="G125" s="147">
        <f t="shared" si="47"/>
        <v>40</v>
      </c>
    </row>
    <row r="126" spans="1:10" ht="15.6" x14ac:dyDescent="0.25">
      <c r="A126" s="201" t="s">
        <v>526</v>
      </c>
      <c r="B126" s="202" t="s">
        <v>40</v>
      </c>
      <c r="C126" s="102">
        <v>3</v>
      </c>
      <c r="D126" s="114">
        <f>SUM(C126)*100/(G126)</f>
        <v>100</v>
      </c>
      <c r="E126" s="116">
        <v>0</v>
      </c>
      <c r="F126" s="117">
        <f>SUM(E126)*100/(G126)</f>
        <v>0</v>
      </c>
      <c r="G126" s="151">
        <f t="shared" ref="G126" si="52">SUM(C126,E126)</f>
        <v>3</v>
      </c>
      <c r="J126" s="77"/>
    </row>
    <row r="127" spans="1:10" ht="15.6" x14ac:dyDescent="0.25">
      <c r="A127" s="201" t="s">
        <v>219</v>
      </c>
      <c r="B127" s="202" t="s">
        <v>40</v>
      </c>
      <c r="C127" s="102">
        <v>11</v>
      </c>
      <c r="D127" s="114">
        <f>SUM(C127)*100/(G127)</f>
        <v>91.666666666666671</v>
      </c>
      <c r="E127" s="116">
        <v>1</v>
      </c>
      <c r="F127" s="117">
        <f>SUM(E127)*100/(G127)</f>
        <v>8.3333333333333339</v>
      </c>
      <c r="G127" s="151">
        <f t="shared" si="47"/>
        <v>12</v>
      </c>
      <c r="J127" s="77"/>
    </row>
    <row r="128" spans="1:10" ht="15.6" x14ac:dyDescent="0.25">
      <c r="A128" s="201" t="s">
        <v>171</v>
      </c>
      <c r="B128" s="202" t="s">
        <v>40</v>
      </c>
      <c r="C128" s="102">
        <v>22</v>
      </c>
      <c r="D128" s="114">
        <f>SUM(C128)*100/(G128)</f>
        <v>95.652173913043484</v>
      </c>
      <c r="E128" s="116">
        <v>1</v>
      </c>
      <c r="F128" s="117">
        <f>SUM(E128)*100/(G128)</f>
        <v>4.3478260869565215</v>
      </c>
      <c r="G128" s="151">
        <f t="shared" si="47"/>
        <v>23</v>
      </c>
    </row>
    <row r="129" spans="1:7" ht="15.6" x14ac:dyDescent="0.25">
      <c r="A129" s="124" t="s">
        <v>115</v>
      </c>
      <c r="B129" s="125"/>
      <c r="C129" s="98">
        <f>SUM(C119:C128)</f>
        <v>107</v>
      </c>
      <c r="D129" s="118">
        <f t="shared" si="15"/>
        <v>71.812080536912745</v>
      </c>
      <c r="E129" s="100">
        <f>SUM(E119:E128)</f>
        <v>42</v>
      </c>
      <c r="F129" s="120">
        <f t="shared" si="35"/>
        <v>28.187919463087248</v>
      </c>
      <c r="G129" s="29">
        <f>SUM(G119:G128)</f>
        <v>149</v>
      </c>
    </row>
    <row r="130" spans="1:7" ht="15.6" x14ac:dyDescent="0.25">
      <c r="A130" s="94" t="s">
        <v>149</v>
      </c>
      <c r="B130" s="95" t="s">
        <v>40</v>
      </c>
      <c r="C130" s="270">
        <v>11</v>
      </c>
      <c r="D130" s="114">
        <f t="shared" ref="D130" si="53">SUM(C130)*100/(G130)</f>
        <v>16.417910447761194</v>
      </c>
      <c r="E130" s="269">
        <v>56</v>
      </c>
      <c r="F130" s="117">
        <f t="shared" ref="F130" si="54">SUM(E130)*100/(G130)</f>
        <v>83.582089552238813</v>
      </c>
      <c r="G130" s="148">
        <f t="shared" ref="G130:G135" si="55">SUM(C130,E130)</f>
        <v>67</v>
      </c>
    </row>
    <row r="131" spans="1:7" ht="15" customHeight="1" x14ac:dyDescent="0.25">
      <c r="A131" s="94" t="s">
        <v>142</v>
      </c>
      <c r="B131" s="95" t="s">
        <v>40</v>
      </c>
      <c r="C131" s="270">
        <v>4</v>
      </c>
      <c r="D131" s="114">
        <f t="shared" ref="D131:D134" si="56">SUM(C131)*100/(G131)</f>
        <v>14.285714285714286</v>
      </c>
      <c r="E131" s="269">
        <v>24</v>
      </c>
      <c r="F131" s="117">
        <f t="shared" ref="F131:F134" si="57">SUM(E131)*100/(G131)</f>
        <v>85.714285714285708</v>
      </c>
      <c r="G131" s="148">
        <f t="shared" si="55"/>
        <v>28</v>
      </c>
    </row>
    <row r="132" spans="1:7" ht="15" customHeight="1" x14ac:dyDescent="0.25">
      <c r="A132" s="94" t="s">
        <v>196</v>
      </c>
      <c r="B132" s="95" t="s">
        <v>41</v>
      </c>
      <c r="C132" s="270">
        <v>1</v>
      </c>
      <c r="D132" s="114">
        <f t="shared" ref="D132:D133" si="58">SUM(C132)*100/(G132)</f>
        <v>8.3333333333333339</v>
      </c>
      <c r="E132" s="269">
        <v>11</v>
      </c>
      <c r="F132" s="117">
        <f t="shared" ref="F132:F133" si="59">SUM(E132)*100/(G132)</f>
        <v>91.666666666666671</v>
      </c>
      <c r="G132" s="148">
        <f t="shared" si="55"/>
        <v>12</v>
      </c>
    </row>
    <row r="133" spans="1:7" ht="15" customHeight="1" x14ac:dyDescent="0.25">
      <c r="A133" s="94" t="s">
        <v>205</v>
      </c>
      <c r="B133" s="95" t="s">
        <v>41</v>
      </c>
      <c r="C133" s="270">
        <v>0</v>
      </c>
      <c r="D133" s="114">
        <f t="shared" si="58"/>
        <v>0</v>
      </c>
      <c r="E133" s="269">
        <v>7</v>
      </c>
      <c r="F133" s="117">
        <f t="shared" si="59"/>
        <v>100</v>
      </c>
      <c r="G133" s="148">
        <f t="shared" si="55"/>
        <v>7</v>
      </c>
    </row>
    <row r="134" spans="1:7" ht="15" customHeight="1" x14ac:dyDescent="0.25">
      <c r="A134" s="94" t="s">
        <v>348</v>
      </c>
      <c r="B134" s="95" t="s">
        <v>41</v>
      </c>
      <c r="C134" s="270">
        <v>8</v>
      </c>
      <c r="D134" s="114">
        <f t="shared" si="56"/>
        <v>40</v>
      </c>
      <c r="E134" s="269">
        <v>12</v>
      </c>
      <c r="F134" s="117">
        <f t="shared" si="57"/>
        <v>60</v>
      </c>
      <c r="G134" s="148">
        <f>SUM(C134,E134)</f>
        <v>20</v>
      </c>
    </row>
    <row r="135" spans="1:7" ht="15" customHeight="1" x14ac:dyDescent="0.25">
      <c r="A135" s="94" t="s">
        <v>349</v>
      </c>
      <c r="B135" s="95" t="s">
        <v>41</v>
      </c>
      <c r="C135" s="270">
        <v>7</v>
      </c>
      <c r="D135" s="114">
        <f t="shared" si="15"/>
        <v>36.842105263157897</v>
      </c>
      <c r="E135" s="269">
        <v>12</v>
      </c>
      <c r="F135" s="117">
        <f t="shared" si="35"/>
        <v>63.157894736842103</v>
      </c>
      <c r="G135" s="148">
        <f t="shared" si="55"/>
        <v>19</v>
      </c>
    </row>
    <row r="136" spans="1:7" ht="15.6" x14ac:dyDescent="0.25">
      <c r="A136" s="124" t="s">
        <v>347</v>
      </c>
      <c r="B136" s="125"/>
      <c r="C136" s="239">
        <f>SUM(C130:C135)</f>
        <v>31</v>
      </c>
      <c r="D136" s="118">
        <f t="shared" si="15"/>
        <v>20.261437908496731</v>
      </c>
      <c r="E136" s="100">
        <f>SUM(E130:E135)</f>
        <v>122</v>
      </c>
      <c r="F136" s="120">
        <f t="shared" si="35"/>
        <v>79.738562091503269</v>
      </c>
      <c r="G136" s="29">
        <f>SUM(G130:G135)</f>
        <v>153</v>
      </c>
    </row>
    <row r="137" spans="1:7" ht="16.2" thickBot="1" x14ac:dyDescent="0.3">
      <c r="A137" s="126" t="s">
        <v>22</v>
      </c>
      <c r="B137" s="113"/>
      <c r="C137" s="127">
        <f>SUM(C129,C118,C109,C136)</f>
        <v>436</v>
      </c>
      <c r="D137" s="128">
        <f t="shared" si="15"/>
        <v>55.189873417721522</v>
      </c>
      <c r="E137" s="129">
        <f>SUM(E109,E118,E129,E136)</f>
        <v>354</v>
      </c>
      <c r="F137" s="130">
        <f t="shared" si="35"/>
        <v>44.810126582278478</v>
      </c>
      <c r="G137" s="155">
        <f>SUM(G109,G118,G129,G136)</f>
        <v>790</v>
      </c>
    </row>
    <row r="138" spans="1:7" ht="16.2" thickBot="1" x14ac:dyDescent="0.3">
      <c r="A138" s="131" t="s">
        <v>21</v>
      </c>
      <c r="B138" s="132"/>
      <c r="C138" s="133">
        <f>SUM(C57,C30,C92,C137)</f>
        <v>1369</v>
      </c>
      <c r="D138" s="134">
        <f>SUM(C138)*100/(G138)</f>
        <v>63.526682134570763</v>
      </c>
      <c r="E138" s="135">
        <f>G138-C138</f>
        <v>786</v>
      </c>
      <c r="F138" s="136">
        <f>SUM(E138)*100/(G138)</f>
        <v>36.473317865429237</v>
      </c>
      <c r="G138" s="156">
        <f>SUM(G137,G92,G57,G30)</f>
        <v>2155</v>
      </c>
    </row>
    <row r="139" spans="1:7" x14ac:dyDescent="0.25">
      <c r="A139" s="75" t="s">
        <v>18</v>
      </c>
      <c r="B139" s="75" t="s">
        <v>19</v>
      </c>
    </row>
    <row r="140" spans="1:7" ht="13.5" customHeight="1" x14ac:dyDescent="0.25">
      <c r="A140" s="76">
        <f>D138</f>
        <v>63.526682134570763</v>
      </c>
      <c r="B140" s="76">
        <f>F138</f>
        <v>36.473317865429237</v>
      </c>
    </row>
    <row r="141" spans="1:7" x14ac:dyDescent="0.25">
      <c r="A141" s="67"/>
    </row>
    <row r="142" spans="1:7" x14ac:dyDescent="0.25">
      <c r="A142" s="67" t="s">
        <v>492</v>
      </c>
    </row>
    <row r="143" spans="1:7" x14ac:dyDescent="0.25">
      <c r="A143" s="67"/>
    </row>
    <row r="144" spans="1:7" x14ac:dyDescent="0.25">
      <c r="A144" s="4" t="s">
        <v>29</v>
      </c>
    </row>
  </sheetData>
  <mergeCells count="3">
    <mergeCell ref="C5:G6"/>
    <mergeCell ref="C64:G65"/>
    <mergeCell ref="C99:G100"/>
  </mergeCells>
  <pageMargins left="0.78740157499999996" right="0.78740157499999996" top="0.984251969" bottom="0.984251969" header="0.4921259845" footer="0.4921259845"/>
  <pageSetup paperSize="9" scale="58" fitToHeight="0" orientation="portrait" horizontalDpi="4294967295" verticalDpi="4294967295" r:id="rId1"/>
  <headerFooter alignWithMargins="0">
    <oddHeader>&amp;LFachhochschule Südwestfalen
- Der Kanzler -&amp;RIserlohn, 01.12.2023
SG 2.1</oddHeader>
    <oddFooter>&amp;R&amp;A</oddFooter>
  </headerFooter>
  <rowBreaks count="2" manualBreakCount="2">
    <brk id="60" max="6" man="1"/>
    <brk id="94"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topLeftCell="A103" zoomScale="80" zoomScaleNormal="80" workbookViewId="0">
      <selection activeCell="A125" sqref="A125"/>
    </sheetView>
  </sheetViews>
  <sheetFormatPr baseColWidth="10" defaultColWidth="11.5546875" defaultRowHeight="13.2" x14ac:dyDescent="0.25"/>
  <cols>
    <col min="1" max="1" width="62.6640625" style="711" customWidth="1"/>
    <col min="2" max="2" width="6.33203125" style="711" customWidth="1"/>
    <col min="3" max="3" width="7.5546875" style="711" customWidth="1"/>
    <col min="4" max="4" width="9" style="711" customWidth="1"/>
    <col min="5" max="5" width="7.5546875" style="711" customWidth="1"/>
    <col min="6" max="6" width="9.33203125" style="711" customWidth="1"/>
    <col min="7" max="7" width="7.44140625" style="711" customWidth="1"/>
    <col min="8" max="8" width="8.6640625" style="711" customWidth="1"/>
    <col min="9" max="9" width="7.44140625" style="711" customWidth="1"/>
    <col min="10" max="10" width="8.6640625" style="711" customWidth="1"/>
    <col min="11" max="11" width="20.33203125" style="711" customWidth="1"/>
    <col min="12" max="12" width="11.5546875" style="711"/>
    <col min="13" max="13" width="21.6640625" style="711" customWidth="1"/>
    <col min="14" max="16384" width="11.5546875" style="711"/>
  </cols>
  <sheetData>
    <row r="1" spans="1:13" ht="15" x14ac:dyDescent="0.25">
      <c r="A1" s="299"/>
      <c r="B1" s="299"/>
      <c r="C1" s="299"/>
      <c r="D1" s="299"/>
      <c r="E1" s="299"/>
      <c r="F1" s="299"/>
      <c r="G1" s="299"/>
      <c r="H1" s="299"/>
      <c r="I1" s="299"/>
      <c r="J1" s="299"/>
      <c r="K1" s="299"/>
      <c r="L1" s="299"/>
      <c r="M1" s="299"/>
    </row>
    <row r="2" spans="1:13" ht="15" x14ac:dyDescent="0.25">
      <c r="A2" s="299"/>
      <c r="B2" s="299"/>
      <c r="C2" s="299"/>
      <c r="D2" s="299"/>
      <c r="E2" s="299"/>
      <c r="F2" s="299"/>
      <c r="G2" s="299"/>
      <c r="H2" s="299"/>
      <c r="I2" s="299"/>
      <c r="J2" s="299"/>
      <c r="K2" s="299"/>
      <c r="L2" s="299"/>
      <c r="M2" s="299"/>
    </row>
    <row r="3" spans="1:13" ht="17.399999999999999" x14ac:dyDescent="0.3">
      <c r="A3" s="535" t="s">
        <v>495</v>
      </c>
      <c r="B3" s="307"/>
      <c r="C3" s="307"/>
      <c r="D3" s="522"/>
      <c r="E3" s="522"/>
      <c r="F3" s="522"/>
      <c r="G3" s="522"/>
      <c r="H3" s="373"/>
      <c r="I3" s="522"/>
      <c r="J3" s="373"/>
      <c r="K3" s="373"/>
      <c r="L3" s="373"/>
      <c r="M3" s="373"/>
    </row>
    <row r="4" spans="1:13" ht="17.399999999999999" x14ac:dyDescent="0.3">
      <c r="A4" s="536" t="s">
        <v>444</v>
      </c>
      <c r="B4" s="307"/>
      <c r="C4" s="307"/>
      <c r="D4" s="522"/>
      <c r="E4" s="522"/>
      <c r="F4" s="522"/>
      <c r="G4" s="522"/>
      <c r="H4" s="373"/>
      <c r="I4" s="522"/>
      <c r="J4" s="373"/>
      <c r="K4" s="373"/>
      <c r="L4" s="373"/>
      <c r="M4" s="373"/>
    </row>
    <row r="5" spans="1:13" ht="15" x14ac:dyDescent="0.25">
      <c r="A5" s="629" t="s">
        <v>496</v>
      </c>
      <c r="B5" s="307"/>
      <c r="C5" s="307"/>
      <c r="D5" s="522"/>
      <c r="E5" s="522"/>
      <c r="F5" s="522"/>
      <c r="G5" s="522"/>
      <c r="H5" s="373"/>
      <c r="I5" s="522"/>
      <c r="J5" s="373"/>
      <c r="K5" s="373"/>
      <c r="L5" s="373"/>
      <c r="M5" s="373"/>
    </row>
    <row r="6" spans="1:13" ht="15" x14ac:dyDescent="0.25">
      <c r="A6" s="629"/>
      <c r="B6" s="307"/>
      <c r="C6" s="307"/>
      <c r="D6" s="522"/>
      <c r="E6" s="522"/>
      <c r="F6" s="522"/>
      <c r="G6" s="522"/>
      <c r="H6" s="373"/>
      <c r="I6" s="522"/>
      <c r="J6" s="373"/>
      <c r="K6" s="373"/>
      <c r="L6" s="373"/>
      <c r="M6" s="373"/>
    </row>
    <row r="7" spans="1:13" ht="15.6" thickBot="1" x14ac:dyDescent="0.3">
      <c r="A7" s="299"/>
      <c r="B7" s="299"/>
      <c r="C7" s="299"/>
      <c r="D7" s="299"/>
      <c r="E7" s="299"/>
      <c r="F7" s="299"/>
      <c r="G7" s="299"/>
      <c r="H7" s="299"/>
      <c r="I7" s="299"/>
      <c r="J7" s="299"/>
      <c r="K7" s="299"/>
      <c r="L7" s="299"/>
      <c r="M7" s="299"/>
    </row>
    <row r="8" spans="1:13" ht="33.6" customHeight="1" x14ac:dyDescent="0.25">
      <c r="A8" s="1759" t="s">
        <v>2</v>
      </c>
      <c r="B8" s="1761" t="s">
        <v>375</v>
      </c>
      <c r="C8" s="1763" t="s">
        <v>445</v>
      </c>
      <c r="D8" s="1764"/>
      <c r="E8" s="1763" t="s">
        <v>446</v>
      </c>
      <c r="F8" s="1764"/>
      <c r="G8" s="1763" t="s">
        <v>447</v>
      </c>
      <c r="H8" s="1764"/>
      <c r="I8" s="1763" t="s">
        <v>448</v>
      </c>
      <c r="J8" s="1764"/>
      <c r="K8" s="1757" t="s">
        <v>449</v>
      </c>
      <c r="L8" s="373"/>
      <c r="M8" s="373"/>
    </row>
    <row r="9" spans="1:13" ht="38.4" customHeight="1" thickBot="1" x14ac:dyDescent="0.3">
      <c r="A9" s="1760"/>
      <c r="B9" s="1762"/>
      <c r="C9" s="1185" t="s">
        <v>65</v>
      </c>
      <c r="D9" s="1186" t="s">
        <v>16</v>
      </c>
      <c r="E9" s="1187" t="s">
        <v>65</v>
      </c>
      <c r="F9" s="1188" t="s">
        <v>16</v>
      </c>
      <c r="G9" s="1187" t="s">
        <v>65</v>
      </c>
      <c r="H9" s="1188" t="s">
        <v>16</v>
      </c>
      <c r="I9" s="1187" t="s">
        <v>65</v>
      </c>
      <c r="J9" s="1188" t="s">
        <v>16</v>
      </c>
      <c r="K9" s="1758"/>
      <c r="L9" s="373"/>
      <c r="M9" s="373"/>
    </row>
    <row r="10" spans="1:13" ht="13.8" x14ac:dyDescent="0.25">
      <c r="A10" s="333" t="s">
        <v>387</v>
      </c>
      <c r="B10" s="1189" t="s">
        <v>40</v>
      </c>
      <c r="C10" s="1467">
        <v>38</v>
      </c>
      <c r="D10" s="1190">
        <f t="shared" ref="D10:D119" si="0">SUM(C10)*100/K10</f>
        <v>67.857142857142861</v>
      </c>
      <c r="E10" s="799">
        <v>17</v>
      </c>
      <c r="F10" s="1191">
        <f t="shared" ref="F10:F119" si="1">SUM(E10)*100/K10</f>
        <v>30.357142857142858</v>
      </c>
      <c r="G10" s="1192">
        <v>0</v>
      </c>
      <c r="H10" s="1193">
        <f t="shared" ref="H10:H119" si="2">SUM(G10)*100/K10</f>
        <v>0</v>
      </c>
      <c r="I10" s="1192">
        <v>1</v>
      </c>
      <c r="J10" s="1194">
        <f t="shared" ref="J10:J54" si="3">SUM(I10)*100/K10</f>
        <v>1.7857142857142858</v>
      </c>
      <c r="K10" s="1195">
        <f t="shared" ref="K10:K53" si="4">C10+E10+G10+I10</f>
        <v>56</v>
      </c>
      <c r="L10" s="373"/>
      <c r="M10" s="373"/>
    </row>
    <row r="11" spans="1:13" ht="13.8" x14ac:dyDescent="0.25">
      <c r="A11" s="333" t="s">
        <v>151</v>
      </c>
      <c r="B11" s="1196" t="s">
        <v>40</v>
      </c>
      <c r="C11" s="1468">
        <v>15</v>
      </c>
      <c r="D11" s="1198">
        <f t="shared" si="0"/>
        <v>41.666666666666664</v>
      </c>
      <c r="E11" s="812">
        <v>20</v>
      </c>
      <c r="F11" s="1198">
        <f t="shared" si="1"/>
        <v>55.555555555555557</v>
      </c>
      <c r="G11" s="812">
        <v>0</v>
      </c>
      <c r="H11" s="1199">
        <f t="shared" si="2"/>
        <v>0</v>
      </c>
      <c r="I11" s="812">
        <v>1</v>
      </c>
      <c r="J11" s="1200">
        <f t="shared" si="3"/>
        <v>2.7777777777777777</v>
      </c>
      <c r="K11" s="1195">
        <f>C11+E11+G11+I11</f>
        <v>36</v>
      </c>
      <c r="L11" s="373"/>
      <c r="M11" s="373"/>
    </row>
    <row r="12" spans="1:13" ht="13.8" x14ac:dyDescent="0.25">
      <c r="A12" s="333" t="s">
        <v>38</v>
      </c>
      <c r="B12" s="802" t="s">
        <v>40</v>
      </c>
      <c r="C12" s="631">
        <v>11</v>
      </c>
      <c r="D12" s="1201">
        <f t="shared" si="0"/>
        <v>64.705882352941174</v>
      </c>
      <c r="E12" s="801">
        <v>6</v>
      </c>
      <c r="F12" s="1202">
        <f t="shared" si="1"/>
        <v>35.294117647058826</v>
      </c>
      <c r="G12" s="431">
        <v>0</v>
      </c>
      <c r="H12" s="1199">
        <f t="shared" si="2"/>
        <v>0</v>
      </c>
      <c r="I12" s="431">
        <v>0</v>
      </c>
      <c r="J12" s="1200">
        <f t="shared" si="3"/>
        <v>0</v>
      </c>
      <c r="K12" s="1195">
        <f t="shared" si="4"/>
        <v>17</v>
      </c>
      <c r="L12" s="373"/>
      <c r="M12" s="373"/>
    </row>
    <row r="13" spans="1:13" ht="13.8" x14ac:dyDescent="0.25">
      <c r="A13" s="333" t="s">
        <v>514</v>
      </c>
      <c r="B13" s="802" t="s">
        <v>40</v>
      </c>
      <c r="C13" s="631">
        <v>0</v>
      </c>
      <c r="D13" s="1201">
        <f t="shared" si="0"/>
        <v>0</v>
      </c>
      <c r="E13" s="801">
        <v>0</v>
      </c>
      <c r="F13" s="1202">
        <f t="shared" si="1"/>
        <v>0</v>
      </c>
      <c r="G13" s="431">
        <v>0</v>
      </c>
      <c r="H13" s="1199">
        <f t="shared" si="2"/>
        <v>0</v>
      </c>
      <c r="I13" s="431">
        <v>1</v>
      </c>
      <c r="J13" s="1200">
        <f t="shared" si="3"/>
        <v>100</v>
      </c>
      <c r="K13" s="1195">
        <f t="shared" si="4"/>
        <v>1</v>
      </c>
      <c r="L13" s="373"/>
      <c r="M13" s="373"/>
    </row>
    <row r="14" spans="1:13" ht="13.8" x14ac:dyDescent="0.25">
      <c r="A14" s="333" t="s">
        <v>92</v>
      </c>
      <c r="B14" s="802" t="s">
        <v>40</v>
      </c>
      <c r="C14" s="631">
        <v>2</v>
      </c>
      <c r="D14" s="1201">
        <f t="shared" si="0"/>
        <v>40</v>
      </c>
      <c r="E14" s="801">
        <v>3</v>
      </c>
      <c r="F14" s="1202">
        <f t="shared" si="1"/>
        <v>60</v>
      </c>
      <c r="G14" s="431">
        <v>0</v>
      </c>
      <c r="H14" s="1199">
        <f t="shared" si="2"/>
        <v>0</v>
      </c>
      <c r="I14" s="431">
        <v>0</v>
      </c>
      <c r="J14" s="1200">
        <f t="shared" si="3"/>
        <v>0</v>
      </c>
      <c r="K14" s="1195">
        <f t="shared" si="4"/>
        <v>5</v>
      </c>
      <c r="L14" s="373"/>
      <c r="M14" s="373"/>
    </row>
    <row r="15" spans="1:13" ht="13.8" x14ac:dyDescent="0.25">
      <c r="A15" s="333" t="s">
        <v>202</v>
      </c>
      <c r="B15" s="802" t="s">
        <v>41</v>
      </c>
      <c r="C15" s="631">
        <v>2</v>
      </c>
      <c r="D15" s="1201">
        <f>SUM(C15)*100/K15</f>
        <v>66.666666666666671</v>
      </c>
      <c r="E15" s="801">
        <v>1</v>
      </c>
      <c r="F15" s="1202">
        <f>SUM(E15)*100/K15</f>
        <v>33.333333333333336</v>
      </c>
      <c r="G15" s="431">
        <v>0</v>
      </c>
      <c r="H15" s="1199">
        <f>SUM(G15)*100/K15</f>
        <v>0</v>
      </c>
      <c r="I15" s="431">
        <v>0</v>
      </c>
      <c r="J15" s="1200">
        <f t="shared" si="3"/>
        <v>0</v>
      </c>
      <c r="K15" s="1195">
        <f t="shared" si="4"/>
        <v>3</v>
      </c>
      <c r="L15" s="373"/>
      <c r="M15" s="373"/>
    </row>
    <row r="16" spans="1:13" ht="13.8" x14ac:dyDescent="0.25">
      <c r="A16" s="333" t="s">
        <v>124</v>
      </c>
      <c r="B16" s="802" t="s">
        <v>40</v>
      </c>
      <c r="C16" s="631">
        <v>1</v>
      </c>
      <c r="D16" s="1201">
        <f t="shared" ref="D16" si="5">SUM(C16)*100/K16</f>
        <v>50</v>
      </c>
      <c r="E16" s="801">
        <v>0</v>
      </c>
      <c r="F16" s="1202">
        <f t="shared" ref="F16" si="6">SUM(E16)*100/K16</f>
        <v>0</v>
      </c>
      <c r="G16" s="431">
        <v>1</v>
      </c>
      <c r="H16" s="1199">
        <f t="shared" ref="H16" si="7">SUM(G16)*100/K16</f>
        <v>50</v>
      </c>
      <c r="I16" s="431">
        <v>0</v>
      </c>
      <c r="J16" s="1200">
        <f t="shared" si="3"/>
        <v>0</v>
      </c>
      <c r="K16" s="1195">
        <f t="shared" si="4"/>
        <v>2</v>
      </c>
      <c r="L16" s="373"/>
      <c r="M16" s="373"/>
    </row>
    <row r="17" spans="1:13" ht="13.8" x14ac:dyDescent="0.25">
      <c r="A17" s="333" t="s">
        <v>787</v>
      </c>
      <c r="B17" s="802" t="s">
        <v>40</v>
      </c>
      <c r="C17" s="631"/>
      <c r="D17" s="1201">
        <f t="shared" si="0"/>
        <v>0</v>
      </c>
      <c r="E17" s="801"/>
      <c r="F17" s="1202">
        <f t="shared" si="1"/>
        <v>0</v>
      </c>
      <c r="G17" s="431"/>
      <c r="H17" s="1199">
        <f t="shared" si="2"/>
        <v>0</v>
      </c>
      <c r="I17" s="431"/>
      <c r="J17" s="1200">
        <f t="shared" si="3"/>
        <v>0</v>
      </c>
      <c r="K17" s="1195">
        <v>10</v>
      </c>
      <c r="L17" s="373"/>
      <c r="M17" s="373"/>
    </row>
    <row r="18" spans="1:13" ht="13.8" x14ac:dyDescent="0.25">
      <c r="A18" s="355" t="s">
        <v>24</v>
      </c>
      <c r="B18" s="575" t="s">
        <v>40</v>
      </c>
      <c r="C18" s="631">
        <v>3</v>
      </c>
      <c r="D18" s="1201">
        <f t="shared" si="0"/>
        <v>75</v>
      </c>
      <c r="E18" s="801">
        <v>1</v>
      </c>
      <c r="F18" s="1202">
        <f t="shared" si="1"/>
        <v>25</v>
      </c>
      <c r="G18" s="431">
        <v>0</v>
      </c>
      <c r="H18" s="1199">
        <f t="shared" si="2"/>
        <v>0</v>
      </c>
      <c r="I18" s="431">
        <v>0</v>
      </c>
      <c r="J18" s="1200">
        <f t="shared" si="3"/>
        <v>0</v>
      </c>
      <c r="K18" s="1195">
        <f t="shared" si="4"/>
        <v>4</v>
      </c>
      <c r="L18" s="373"/>
      <c r="M18" s="373"/>
    </row>
    <row r="19" spans="1:13" ht="13.8" x14ac:dyDescent="0.25">
      <c r="A19" s="355" t="s">
        <v>95</v>
      </c>
      <c r="B19" s="575" t="s">
        <v>40</v>
      </c>
      <c r="C19" s="631">
        <v>3</v>
      </c>
      <c r="D19" s="1201">
        <f t="shared" si="0"/>
        <v>60</v>
      </c>
      <c r="E19" s="801">
        <v>1</v>
      </c>
      <c r="F19" s="1202">
        <f t="shared" si="1"/>
        <v>20</v>
      </c>
      <c r="G19" s="431">
        <v>0</v>
      </c>
      <c r="H19" s="1199">
        <f t="shared" si="2"/>
        <v>0</v>
      </c>
      <c r="I19" s="431">
        <v>1</v>
      </c>
      <c r="J19" s="1200">
        <f t="shared" si="3"/>
        <v>20</v>
      </c>
      <c r="K19" s="1195">
        <f t="shared" si="4"/>
        <v>5</v>
      </c>
      <c r="L19" s="373"/>
      <c r="M19" s="373"/>
    </row>
    <row r="20" spans="1:13" ht="13.8" x14ac:dyDescent="0.25">
      <c r="A20" s="355" t="s">
        <v>133</v>
      </c>
      <c r="B20" s="575" t="s">
        <v>40</v>
      </c>
      <c r="C20" s="631">
        <v>3</v>
      </c>
      <c r="D20" s="1201">
        <f>SUM(C20)*100/K20</f>
        <v>42.857142857142854</v>
      </c>
      <c r="E20" s="801">
        <v>0</v>
      </c>
      <c r="F20" s="1202">
        <f>SUM(E20)*100/K20</f>
        <v>0</v>
      </c>
      <c r="G20" s="431">
        <v>4</v>
      </c>
      <c r="H20" s="1199">
        <f>SUM(G20)*100/K20</f>
        <v>57.142857142857146</v>
      </c>
      <c r="I20" s="431">
        <v>0</v>
      </c>
      <c r="J20" s="1200">
        <f t="shared" si="3"/>
        <v>0</v>
      </c>
      <c r="K20" s="1195">
        <f t="shared" si="4"/>
        <v>7</v>
      </c>
      <c r="L20" s="373"/>
      <c r="M20" s="373"/>
    </row>
    <row r="21" spans="1:13" ht="13.8" x14ac:dyDescent="0.25">
      <c r="A21" s="355" t="s">
        <v>26</v>
      </c>
      <c r="B21" s="575" t="s">
        <v>40</v>
      </c>
      <c r="C21" s="631">
        <v>24</v>
      </c>
      <c r="D21" s="1201">
        <f t="shared" si="0"/>
        <v>55.813953488372093</v>
      </c>
      <c r="E21" s="801">
        <v>13</v>
      </c>
      <c r="F21" s="1202">
        <f t="shared" si="1"/>
        <v>30.232558139534884</v>
      </c>
      <c r="G21" s="431">
        <v>6</v>
      </c>
      <c r="H21" s="1199">
        <f t="shared" si="2"/>
        <v>13.953488372093023</v>
      </c>
      <c r="I21" s="431">
        <v>0</v>
      </c>
      <c r="J21" s="1200">
        <f t="shared" si="3"/>
        <v>0</v>
      </c>
      <c r="K21" s="1195">
        <f t="shared" si="4"/>
        <v>43</v>
      </c>
      <c r="L21" s="373"/>
      <c r="M21" s="373"/>
    </row>
    <row r="22" spans="1:13" ht="13.8" x14ac:dyDescent="0.25">
      <c r="A22" s="355" t="s">
        <v>26</v>
      </c>
      <c r="B22" s="575" t="s">
        <v>41</v>
      </c>
      <c r="C22" s="631">
        <v>14</v>
      </c>
      <c r="D22" s="1201">
        <f>SUM(C22)*100/K22</f>
        <v>66.666666666666671</v>
      </c>
      <c r="E22" s="801">
        <v>5</v>
      </c>
      <c r="F22" s="1202">
        <f>SUM(E22)*100/K22</f>
        <v>23.80952380952381</v>
      </c>
      <c r="G22" s="431">
        <v>0</v>
      </c>
      <c r="H22" s="1199">
        <f>SUM(G22)*100/K22</f>
        <v>0</v>
      </c>
      <c r="I22" s="431">
        <v>2</v>
      </c>
      <c r="J22" s="1200">
        <f t="shared" si="3"/>
        <v>9.5238095238095237</v>
      </c>
      <c r="K22" s="1195">
        <f t="shared" si="4"/>
        <v>21</v>
      </c>
      <c r="L22" s="373"/>
      <c r="M22" s="373"/>
    </row>
    <row r="23" spans="1:13" ht="13.8" x14ac:dyDescent="0.25">
      <c r="A23" s="365" t="s">
        <v>32</v>
      </c>
      <c r="B23" s="366" t="s">
        <v>40</v>
      </c>
      <c r="C23" s="1283">
        <v>7</v>
      </c>
      <c r="D23" s="1201">
        <f t="shared" ref="D23:D28" si="8">SUM(C23)*100/K23</f>
        <v>46.666666666666664</v>
      </c>
      <c r="E23" s="803">
        <v>4</v>
      </c>
      <c r="F23" s="1202">
        <f t="shared" ref="F23:F28" si="9">SUM(E23)*100/K23</f>
        <v>26.666666666666668</v>
      </c>
      <c r="G23" s="1205">
        <v>2</v>
      </c>
      <c r="H23" s="1199">
        <f t="shared" ref="H23:H28" si="10">SUM(G23)*100/K23</f>
        <v>13.333333333333334</v>
      </c>
      <c r="I23" s="1205">
        <v>2</v>
      </c>
      <c r="J23" s="1200">
        <f t="shared" si="3"/>
        <v>13.333333333333334</v>
      </c>
      <c r="K23" s="1195">
        <f t="shared" si="4"/>
        <v>15</v>
      </c>
      <c r="L23" s="373"/>
      <c r="M23" s="373"/>
    </row>
    <row r="24" spans="1:13" ht="13.8" x14ac:dyDescent="0.25">
      <c r="A24" s="365" t="s">
        <v>160</v>
      </c>
      <c r="B24" s="366" t="s">
        <v>40</v>
      </c>
      <c r="C24" s="1283">
        <v>21</v>
      </c>
      <c r="D24" s="1201">
        <f t="shared" si="8"/>
        <v>47.727272727272727</v>
      </c>
      <c r="E24" s="1205">
        <v>19</v>
      </c>
      <c r="F24" s="1202">
        <f t="shared" si="9"/>
        <v>43.18181818181818</v>
      </c>
      <c r="G24" s="1205">
        <v>4</v>
      </c>
      <c r="H24" s="1199">
        <f t="shared" si="10"/>
        <v>9.0909090909090917</v>
      </c>
      <c r="I24" s="1205">
        <v>0</v>
      </c>
      <c r="J24" s="1200">
        <f t="shared" si="3"/>
        <v>0</v>
      </c>
      <c r="K24" s="1195">
        <f t="shared" si="4"/>
        <v>44</v>
      </c>
      <c r="L24" s="804"/>
      <c r="M24" s="373"/>
    </row>
    <row r="25" spans="1:13" ht="13.8" x14ac:dyDescent="0.25">
      <c r="A25" s="365" t="s">
        <v>175</v>
      </c>
      <c r="B25" s="366" t="s">
        <v>41</v>
      </c>
      <c r="C25" s="1283">
        <v>2</v>
      </c>
      <c r="D25" s="1201">
        <f t="shared" si="8"/>
        <v>66.666666666666671</v>
      </c>
      <c r="E25" s="1205">
        <v>1</v>
      </c>
      <c r="F25" s="1202">
        <f t="shared" si="9"/>
        <v>33.333333333333336</v>
      </c>
      <c r="G25" s="1205">
        <v>0</v>
      </c>
      <c r="H25" s="1199">
        <f t="shared" si="10"/>
        <v>0</v>
      </c>
      <c r="I25" s="1205">
        <v>0</v>
      </c>
      <c r="J25" s="1200">
        <f t="shared" si="3"/>
        <v>0</v>
      </c>
      <c r="K25" s="1195">
        <f t="shared" si="4"/>
        <v>3</v>
      </c>
      <c r="L25" s="804"/>
      <c r="M25" s="373"/>
    </row>
    <row r="26" spans="1:13" ht="13.8" x14ac:dyDescent="0.25">
      <c r="A26" s="365" t="s">
        <v>176</v>
      </c>
      <c r="B26" s="366" t="s">
        <v>41</v>
      </c>
      <c r="C26" s="1283">
        <v>7</v>
      </c>
      <c r="D26" s="1201">
        <f t="shared" si="8"/>
        <v>70</v>
      </c>
      <c r="E26" s="1205">
        <v>2</v>
      </c>
      <c r="F26" s="1202">
        <f t="shared" si="9"/>
        <v>20</v>
      </c>
      <c r="G26" s="1205">
        <v>1</v>
      </c>
      <c r="H26" s="1199">
        <f t="shared" si="10"/>
        <v>10</v>
      </c>
      <c r="I26" s="1205">
        <v>0</v>
      </c>
      <c r="J26" s="1200">
        <f t="shared" si="3"/>
        <v>0</v>
      </c>
      <c r="K26" s="1195">
        <f t="shared" si="4"/>
        <v>10</v>
      </c>
      <c r="L26" s="373"/>
      <c r="M26" s="373"/>
    </row>
    <row r="27" spans="1:13" ht="13.8" x14ac:dyDescent="0.25">
      <c r="A27" s="365" t="s">
        <v>359</v>
      </c>
      <c r="B27" s="366" t="s">
        <v>41</v>
      </c>
      <c r="C27" s="1283">
        <v>69</v>
      </c>
      <c r="D27" s="1201">
        <f t="shared" si="8"/>
        <v>56.097560975609753</v>
      </c>
      <c r="E27" s="1205">
        <v>33</v>
      </c>
      <c r="F27" s="1202">
        <f t="shared" si="9"/>
        <v>26.829268292682926</v>
      </c>
      <c r="G27" s="1205">
        <v>0</v>
      </c>
      <c r="H27" s="1199">
        <f t="shared" si="10"/>
        <v>0</v>
      </c>
      <c r="I27" s="1205">
        <v>21</v>
      </c>
      <c r="J27" s="1200">
        <f t="shared" si="3"/>
        <v>17.073170731707318</v>
      </c>
      <c r="K27" s="1195">
        <f t="shared" si="4"/>
        <v>123</v>
      </c>
      <c r="L27" s="373"/>
      <c r="M27" s="373"/>
    </row>
    <row r="28" spans="1:13" ht="13.8" x14ac:dyDescent="0.25">
      <c r="A28" s="365" t="s">
        <v>174</v>
      </c>
      <c r="B28" s="366" t="s">
        <v>41</v>
      </c>
      <c r="C28" s="1283">
        <v>25</v>
      </c>
      <c r="D28" s="1201">
        <f t="shared" si="8"/>
        <v>75.757575757575751</v>
      </c>
      <c r="E28" s="1205">
        <v>3</v>
      </c>
      <c r="F28" s="1202">
        <f t="shared" si="9"/>
        <v>9.0909090909090917</v>
      </c>
      <c r="G28" s="1205">
        <v>1</v>
      </c>
      <c r="H28" s="1199">
        <f t="shared" si="10"/>
        <v>3.0303030303030303</v>
      </c>
      <c r="I28" s="1205">
        <v>4</v>
      </c>
      <c r="J28" s="1200">
        <f t="shared" si="3"/>
        <v>12.121212121212121</v>
      </c>
      <c r="K28" s="1195">
        <f t="shared" si="4"/>
        <v>33</v>
      </c>
      <c r="L28" s="373"/>
      <c r="M28" s="373"/>
    </row>
    <row r="29" spans="1:13" ht="14.4" thickBot="1" x14ac:dyDescent="0.3">
      <c r="A29" s="1206" t="s">
        <v>63</v>
      </c>
      <c r="B29" s="1207"/>
      <c r="C29" s="1208">
        <f>SUM(C10:C28)</f>
        <v>247</v>
      </c>
      <c r="D29" s="1209">
        <f t="shared" si="0"/>
        <v>56.392694063926939</v>
      </c>
      <c r="E29" s="1210">
        <f>SUM(E10:E28)</f>
        <v>129</v>
      </c>
      <c r="F29" s="1209">
        <f t="shared" si="1"/>
        <v>29.452054794520549</v>
      </c>
      <c r="G29" s="1208">
        <f>SUM(G10:G28)</f>
        <v>19</v>
      </c>
      <c r="H29" s="1209">
        <f t="shared" si="2"/>
        <v>4.3378995433789953</v>
      </c>
      <c r="I29" s="1208">
        <f>SUM(I10:I28)</f>
        <v>33</v>
      </c>
      <c r="J29" s="1209">
        <f t="shared" si="3"/>
        <v>7.5342465753424657</v>
      </c>
      <c r="K29" s="1211">
        <f>SUM(K10:K28)</f>
        <v>438</v>
      </c>
      <c r="L29" s="373"/>
      <c r="M29" s="373"/>
    </row>
    <row r="30" spans="1:13" ht="13.8" x14ac:dyDescent="0.25">
      <c r="A30" s="1077" t="s">
        <v>173</v>
      </c>
      <c r="B30" s="1212" t="s">
        <v>40</v>
      </c>
      <c r="C30" s="1213">
        <v>1</v>
      </c>
      <c r="D30" s="1201">
        <f t="shared" ref="D30" si="11">SUM(C30)*100/K30</f>
        <v>33.333333333333336</v>
      </c>
      <c r="E30" s="1213">
        <v>2</v>
      </c>
      <c r="F30" s="1202">
        <f t="shared" ref="F30" si="12">SUM(E30)*100/K30</f>
        <v>66.666666666666671</v>
      </c>
      <c r="G30" s="1214">
        <v>0</v>
      </c>
      <c r="H30" s="1199">
        <f t="shared" si="2"/>
        <v>0</v>
      </c>
      <c r="I30" s="1214">
        <v>0</v>
      </c>
      <c r="J30" s="1199">
        <f t="shared" si="3"/>
        <v>0</v>
      </c>
      <c r="K30" s="1195">
        <f t="shared" ref="K30:K31" si="13">C30+E30+G30+I30</f>
        <v>3</v>
      </c>
      <c r="L30" s="373"/>
      <c r="M30" s="373"/>
    </row>
    <row r="31" spans="1:13" ht="13.8" x14ac:dyDescent="0.25">
      <c r="A31" s="355" t="s">
        <v>388</v>
      </c>
      <c r="B31" s="1189" t="s">
        <v>40</v>
      </c>
      <c r="C31" s="631">
        <v>9</v>
      </c>
      <c r="D31" s="1201">
        <f>SUM(C31)*100/K31</f>
        <v>42.857142857142854</v>
      </c>
      <c r="E31" s="801">
        <v>11</v>
      </c>
      <c r="F31" s="1202">
        <f>SUM(E31)*100/K31</f>
        <v>52.38095238095238</v>
      </c>
      <c r="G31" s="431">
        <v>0</v>
      </c>
      <c r="H31" s="1199">
        <f>SUM(G31)*100/K31</f>
        <v>0</v>
      </c>
      <c r="I31" s="431">
        <v>1</v>
      </c>
      <c r="J31" s="1199">
        <f t="shared" si="3"/>
        <v>4.7619047619047619</v>
      </c>
      <c r="K31" s="1195">
        <f t="shared" si="13"/>
        <v>21</v>
      </c>
      <c r="L31" s="373"/>
      <c r="M31" s="373"/>
    </row>
    <row r="32" spans="1:13" ht="13.8" x14ac:dyDescent="0.25">
      <c r="A32" s="355" t="s">
        <v>134</v>
      </c>
      <c r="B32" s="1189" t="s">
        <v>40</v>
      </c>
      <c r="C32" s="631">
        <v>11</v>
      </c>
      <c r="D32" s="1201">
        <f>SUM(C32)*100/K32</f>
        <v>37.931034482758619</v>
      </c>
      <c r="E32" s="801">
        <v>15</v>
      </c>
      <c r="F32" s="1202">
        <f>SUM(E32)*100/K32</f>
        <v>51.724137931034484</v>
      </c>
      <c r="G32" s="431">
        <v>0</v>
      </c>
      <c r="H32" s="1199">
        <f>SUM(G32)*100/K32</f>
        <v>0</v>
      </c>
      <c r="I32" s="431">
        <v>3</v>
      </c>
      <c r="J32" s="1199">
        <f t="shared" si="3"/>
        <v>10.344827586206897</v>
      </c>
      <c r="K32" s="1195">
        <f t="shared" si="4"/>
        <v>29</v>
      </c>
      <c r="L32" s="373"/>
      <c r="M32" s="373"/>
    </row>
    <row r="33" spans="1:13" ht="13.8" x14ac:dyDescent="0.25">
      <c r="A33" s="355" t="s">
        <v>198</v>
      </c>
      <c r="B33" s="1189" t="s">
        <v>41</v>
      </c>
      <c r="C33" s="631">
        <v>2</v>
      </c>
      <c r="D33" s="1201">
        <f t="shared" ref="D33:D34" si="14">SUM(C33)*100/K33</f>
        <v>28.571428571428573</v>
      </c>
      <c r="E33" s="801">
        <v>2</v>
      </c>
      <c r="F33" s="1202">
        <f t="shared" ref="F33:F34" si="15">SUM(E33)*100/K33</f>
        <v>28.571428571428573</v>
      </c>
      <c r="G33" s="431">
        <v>0</v>
      </c>
      <c r="H33" s="1199">
        <f t="shared" ref="H33:H34" si="16">SUM(G33)*100/K33</f>
        <v>0</v>
      </c>
      <c r="I33" s="431">
        <v>3</v>
      </c>
      <c r="J33" s="1199">
        <f t="shared" si="3"/>
        <v>42.857142857142854</v>
      </c>
      <c r="K33" s="1195">
        <f t="shared" si="4"/>
        <v>7</v>
      </c>
      <c r="L33" s="373"/>
      <c r="M33" s="373"/>
    </row>
    <row r="34" spans="1:13" ht="13.8" x14ac:dyDescent="0.25">
      <c r="A34" s="355" t="s">
        <v>389</v>
      </c>
      <c r="B34" s="1189" t="s">
        <v>40</v>
      </c>
      <c r="C34" s="631">
        <v>8</v>
      </c>
      <c r="D34" s="1201">
        <f t="shared" si="14"/>
        <v>66.666666666666671</v>
      </c>
      <c r="E34" s="801">
        <v>3</v>
      </c>
      <c r="F34" s="1202">
        <f t="shared" si="15"/>
        <v>25</v>
      </c>
      <c r="G34" s="431">
        <v>0</v>
      </c>
      <c r="H34" s="1199">
        <f t="shared" si="16"/>
        <v>0</v>
      </c>
      <c r="I34" s="431">
        <v>1</v>
      </c>
      <c r="J34" s="1199">
        <f t="shared" si="3"/>
        <v>8.3333333333333339</v>
      </c>
      <c r="K34" s="1195">
        <f t="shared" si="4"/>
        <v>12</v>
      </c>
      <c r="L34" s="373"/>
      <c r="M34" s="373"/>
    </row>
    <row r="35" spans="1:13" ht="13.8" x14ac:dyDescent="0.25">
      <c r="A35" s="355" t="s">
        <v>141</v>
      </c>
      <c r="B35" s="1189" t="s">
        <v>40</v>
      </c>
      <c r="C35" s="631">
        <v>4</v>
      </c>
      <c r="D35" s="1201">
        <f t="shared" si="0"/>
        <v>30.76923076923077</v>
      </c>
      <c r="E35" s="801">
        <v>8</v>
      </c>
      <c r="F35" s="1202">
        <f t="shared" si="1"/>
        <v>61.53846153846154</v>
      </c>
      <c r="G35" s="431">
        <v>1</v>
      </c>
      <c r="H35" s="1199">
        <f t="shared" si="2"/>
        <v>7.6923076923076925</v>
      </c>
      <c r="I35" s="431">
        <v>0</v>
      </c>
      <c r="J35" s="1199">
        <f t="shared" si="3"/>
        <v>0</v>
      </c>
      <c r="K35" s="1195">
        <f t="shared" si="4"/>
        <v>13</v>
      </c>
      <c r="L35" s="373"/>
      <c r="M35" s="373"/>
    </row>
    <row r="36" spans="1:13" ht="13.8" x14ac:dyDescent="0.25">
      <c r="A36" s="365" t="s">
        <v>390</v>
      </c>
      <c r="B36" s="366" t="s">
        <v>41</v>
      </c>
      <c r="C36" s="631">
        <v>2</v>
      </c>
      <c r="D36" s="1201">
        <f t="shared" si="0"/>
        <v>100</v>
      </c>
      <c r="E36" s="801">
        <v>0</v>
      </c>
      <c r="F36" s="1202">
        <f t="shared" si="1"/>
        <v>0</v>
      </c>
      <c r="G36" s="431">
        <v>0</v>
      </c>
      <c r="H36" s="1199">
        <f t="shared" si="2"/>
        <v>0</v>
      </c>
      <c r="I36" s="431">
        <v>0</v>
      </c>
      <c r="J36" s="1199">
        <f t="shared" si="3"/>
        <v>0</v>
      </c>
      <c r="K36" s="1195">
        <f t="shared" si="4"/>
        <v>2</v>
      </c>
      <c r="L36" s="373"/>
      <c r="M36" s="373"/>
    </row>
    <row r="37" spans="1:13" ht="13.8" x14ac:dyDescent="0.25">
      <c r="A37" s="365" t="s">
        <v>391</v>
      </c>
      <c r="B37" s="366" t="s">
        <v>41</v>
      </c>
      <c r="C37" s="631">
        <v>2</v>
      </c>
      <c r="D37" s="1201">
        <f t="shared" si="0"/>
        <v>100</v>
      </c>
      <c r="E37" s="801">
        <v>0</v>
      </c>
      <c r="F37" s="1202">
        <f t="shared" si="1"/>
        <v>0</v>
      </c>
      <c r="G37" s="431">
        <v>0</v>
      </c>
      <c r="H37" s="1199">
        <f t="shared" si="2"/>
        <v>0</v>
      </c>
      <c r="I37" s="431">
        <v>0</v>
      </c>
      <c r="J37" s="1199">
        <f t="shared" si="3"/>
        <v>0</v>
      </c>
      <c r="K37" s="1195">
        <f t="shared" si="4"/>
        <v>2</v>
      </c>
      <c r="L37" s="373"/>
      <c r="M37" s="373"/>
    </row>
    <row r="38" spans="1:13" ht="14.7" customHeight="1" x14ac:dyDescent="0.25">
      <c r="A38" s="365" t="s">
        <v>31</v>
      </c>
      <c r="B38" s="366" t="s">
        <v>40</v>
      </c>
      <c r="C38" s="631">
        <v>23</v>
      </c>
      <c r="D38" s="1201">
        <f t="shared" si="0"/>
        <v>56.097560975609753</v>
      </c>
      <c r="E38" s="801">
        <v>11</v>
      </c>
      <c r="F38" s="1202">
        <f t="shared" si="1"/>
        <v>26.829268292682926</v>
      </c>
      <c r="G38" s="431">
        <v>6</v>
      </c>
      <c r="H38" s="1199">
        <f t="shared" si="2"/>
        <v>14.634146341463415</v>
      </c>
      <c r="I38" s="431">
        <v>1</v>
      </c>
      <c r="J38" s="1199">
        <f t="shared" si="3"/>
        <v>2.4390243902439024</v>
      </c>
      <c r="K38" s="1195">
        <f t="shared" si="4"/>
        <v>41</v>
      </c>
      <c r="L38" s="524"/>
      <c r="M38" s="524"/>
    </row>
    <row r="39" spans="1:13" ht="13.8" x14ac:dyDescent="0.25">
      <c r="A39" s="365" t="s">
        <v>189</v>
      </c>
      <c r="B39" s="366" t="s">
        <v>41</v>
      </c>
      <c r="C39" s="631">
        <v>6</v>
      </c>
      <c r="D39" s="1201">
        <f t="shared" si="0"/>
        <v>85.714285714285708</v>
      </c>
      <c r="E39" s="801">
        <v>1</v>
      </c>
      <c r="F39" s="1202">
        <f t="shared" si="1"/>
        <v>14.285714285714286</v>
      </c>
      <c r="G39" s="431">
        <v>0</v>
      </c>
      <c r="H39" s="1199">
        <f t="shared" si="2"/>
        <v>0</v>
      </c>
      <c r="I39" s="431">
        <v>0</v>
      </c>
      <c r="J39" s="1199">
        <f t="shared" si="3"/>
        <v>0</v>
      </c>
      <c r="K39" s="1195">
        <f t="shared" si="4"/>
        <v>7</v>
      </c>
      <c r="L39" s="373"/>
      <c r="M39" s="373"/>
    </row>
    <row r="40" spans="1:13" ht="13.8" x14ac:dyDescent="0.25">
      <c r="A40" s="365" t="s">
        <v>190</v>
      </c>
      <c r="B40" s="366" t="s">
        <v>41</v>
      </c>
      <c r="C40" s="631">
        <v>3</v>
      </c>
      <c r="D40" s="1201">
        <f t="shared" si="0"/>
        <v>50</v>
      </c>
      <c r="E40" s="801">
        <v>3</v>
      </c>
      <c r="F40" s="1202">
        <f t="shared" si="1"/>
        <v>50</v>
      </c>
      <c r="G40" s="431">
        <v>0</v>
      </c>
      <c r="H40" s="1199">
        <f t="shared" si="2"/>
        <v>0</v>
      </c>
      <c r="I40" s="431">
        <v>0</v>
      </c>
      <c r="J40" s="1199">
        <f t="shared" si="3"/>
        <v>0</v>
      </c>
      <c r="K40" s="1195">
        <f t="shared" si="4"/>
        <v>6</v>
      </c>
      <c r="L40" s="373"/>
      <c r="M40" s="373"/>
    </row>
    <row r="41" spans="1:13" ht="13.8" x14ac:dyDescent="0.25">
      <c r="A41" s="365" t="s">
        <v>357</v>
      </c>
      <c r="B41" s="366" t="s">
        <v>40</v>
      </c>
      <c r="C41" s="631">
        <v>14</v>
      </c>
      <c r="D41" s="1201">
        <f>SUM(C41)*100/K41</f>
        <v>45.161290322580648</v>
      </c>
      <c r="E41" s="801">
        <v>17</v>
      </c>
      <c r="F41" s="1202">
        <f>SUM(E41)*100/K41</f>
        <v>54.838709677419352</v>
      </c>
      <c r="G41" s="431">
        <v>0</v>
      </c>
      <c r="H41" s="1198">
        <f>SUM(G41)*100/K41</f>
        <v>0</v>
      </c>
      <c r="I41" s="431">
        <v>0</v>
      </c>
      <c r="J41" s="1199">
        <f t="shared" si="3"/>
        <v>0</v>
      </c>
      <c r="K41" s="1195">
        <f t="shared" si="4"/>
        <v>31</v>
      </c>
      <c r="L41" s="373"/>
      <c r="M41" s="373"/>
    </row>
    <row r="42" spans="1:13" ht="13.8" x14ac:dyDescent="0.25">
      <c r="A42" s="365" t="s">
        <v>181</v>
      </c>
      <c r="B42" s="366" t="s">
        <v>40</v>
      </c>
      <c r="C42" s="631">
        <v>1</v>
      </c>
      <c r="D42" s="1201">
        <f>SUM(C42)*100/K42</f>
        <v>33.333333333333336</v>
      </c>
      <c r="E42" s="801">
        <v>2</v>
      </c>
      <c r="F42" s="1202">
        <f>SUM(E42)*100/K42</f>
        <v>66.666666666666671</v>
      </c>
      <c r="G42" s="431">
        <v>0</v>
      </c>
      <c r="H42" s="1198">
        <f>SUM(G42)*100/K42</f>
        <v>0</v>
      </c>
      <c r="I42" s="431">
        <v>0</v>
      </c>
      <c r="J42" s="1199">
        <f t="shared" si="3"/>
        <v>0</v>
      </c>
      <c r="K42" s="1195">
        <f t="shared" si="4"/>
        <v>3</v>
      </c>
      <c r="L42" s="373"/>
      <c r="M42" s="373"/>
    </row>
    <row r="43" spans="1:13" ht="13.8" x14ac:dyDescent="0.25">
      <c r="A43" s="365" t="s">
        <v>182</v>
      </c>
      <c r="B43" s="366" t="s">
        <v>40</v>
      </c>
      <c r="C43" s="631">
        <v>3</v>
      </c>
      <c r="D43" s="1201">
        <f>SUM(C43)*100/K43</f>
        <v>60</v>
      </c>
      <c r="E43" s="801">
        <v>2</v>
      </c>
      <c r="F43" s="1202">
        <f>SUM(E43)*100/K43</f>
        <v>40</v>
      </c>
      <c r="G43" s="431">
        <v>0</v>
      </c>
      <c r="H43" s="1199">
        <f>SUM(G43)*100/K43</f>
        <v>0</v>
      </c>
      <c r="I43" s="431">
        <v>0</v>
      </c>
      <c r="J43" s="1199">
        <f t="shared" si="3"/>
        <v>0</v>
      </c>
      <c r="K43" s="1195">
        <f t="shared" si="4"/>
        <v>5</v>
      </c>
      <c r="L43" s="373"/>
      <c r="M43" s="373"/>
    </row>
    <row r="44" spans="1:13" ht="13.8" x14ac:dyDescent="0.25">
      <c r="A44" s="355" t="s">
        <v>358</v>
      </c>
      <c r="B44" s="575" t="s">
        <v>40</v>
      </c>
      <c r="C44" s="631">
        <v>43</v>
      </c>
      <c r="D44" s="1201">
        <f t="shared" ref="D44" si="17">SUM(C44)*100/K44</f>
        <v>50.588235294117645</v>
      </c>
      <c r="E44" s="801">
        <v>37</v>
      </c>
      <c r="F44" s="1202">
        <f t="shared" ref="F44" si="18">SUM(E44)*100/K44</f>
        <v>43.529411764705884</v>
      </c>
      <c r="G44" s="431">
        <v>1</v>
      </c>
      <c r="H44" s="1199">
        <f t="shared" ref="H44" si="19">SUM(G44)*100/K44</f>
        <v>1.1764705882352942</v>
      </c>
      <c r="I44" s="431">
        <v>4</v>
      </c>
      <c r="J44" s="1199">
        <f t="shared" si="3"/>
        <v>4.7058823529411766</v>
      </c>
      <c r="K44" s="1195">
        <f t="shared" si="4"/>
        <v>85</v>
      </c>
      <c r="L44" s="373"/>
      <c r="M44" s="373"/>
    </row>
    <row r="45" spans="1:13" ht="13.8" x14ac:dyDescent="0.25">
      <c r="A45" s="348" t="s">
        <v>361</v>
      </c>
      <c r="B45" s="575" t="s">
        <v>41</v>
      </c>
      <c r="C45" s="631">
        <v>1</v>
      </c>
      <c r="D45" s="1201">
        <f>SUM(C45)*100/K45</f>
        <v>6.25</v>
      </c>
      <c r="E45" s="801">
        <v>0</v>
      </c>
      <c r="F45" s="1202">
        <f>SUM(E45)*100/K45</f>
        <v>0</v>
      </c>
      <c r="G45" s="431">
        <v>0</v>
      </c>
      <c r="H45" s="1199">
        <f>SUM(G45)*100/K45</f>
        <v>0</v>
      </c>
      <c r="I45" s="431">
        <v>15</v>
      </c>
      <c r="J45" s="1199">
        <f t="shared" si="3"/>
        <v>93.75</v>
      </c>
      <c r="K45" s="1195">
        <f t="shared" si="4"/>
        <v>16</v>
      </c>
      <c r="L45" s="804"/>
      <c r="M45" s="373"/>
    </row>
    <row r="46" spans="1:13" ht="13.8" x14ac:dyDescent="0.25">
      <c r="A46" s="355" t="s">
        <v>122</v>
      </c>
      <c r="B46" s="575" t="s">
        <v>40</v>
      </c>
      <c r="C46" s="631">
        <v>14</v>
      </c>
      <c r="D46" s="1201">
        <f t="shared" si="0"/>
        <v>48.275862068965516</v>
      </c>
      <c r="E46" s="801">
        <v>12</v>
      </c>
      <c r="F46" s="1202">
        <f t="shared" si="1"/>
        <v>41.379310344827587</v>
      </c>
      <c r="G46" s="431">
        <v>0</v>
      </c>
      <c r="H46" s="1199">
        <f t="shared" si="2"/>
        <v>0</v>
      </c>
      <c r="I46" s="431">
        <v>3</v>
      </c>
      <c r="J46" s="1199">
        <f t="shared" si="3"/>
        <v>10.344827586206897</v>
      </c>
      <c r="K46" s="1195">
        <f t="shared" si="4"/>
        <v>29</v>
      </c>
      <c r="L46" s="373"/>
      <c r="M46" s="373"/>
    </row>
    <row r="47" spans="1:13" ht="13.8" x14ac:dyDescent="0.25">
      <c r="A47" s="348" t="s">
        <v>123</v>
      </c>
      <c r="B47" s="575" t="s">
        <v>40</v>
      </c>
      <c r="C47" s="631">
        <v>15</v>
      </c>
      <c r="D47" s="1201">
        <f t="shared" si="0"/>
        <v>45.454545454545453</v>
      </c>
      <c r="E47" s="801">
        <v>17</v>
      </c>
      <c r="F47" s="1202">
        <f t="shared" si="1"/>
        <v>51.515151515151516</v>
      </c>
      <c r="G47" s="431">
        <v>0</v>
      </c>
      <c r="H47" s="1199">
        <f t="shared" si="2"/>
        <v>0</v>
      </c>
      <c r="I47" s="431">
        <v>1</v>
      </c>
      <c r="J47" s="1199">
        <f t="shared" si="3"/>
        <v>3.0303030303030303</v>
      </c>
      <c r="K47" s="1195">
        <f t="shared" si="4"/>
        <v>33</v>
      </c>
      <c r="L47" s="373"/>
      <c r="M47" s="373"/>
    </row>
    <row r="48" spans="1:13" ht="13.8" x14ac:dyDescent="0.25">
      <c r="A48" s="348" t="s">
        <v>25</v>
      </c>
      <c r="B48" s="575" t="s">
        <v>41</v>
      </c>
      <c r="C48" s="631">
        <v>6</v>
      </c>
      <c r="D48" s="1201">
        <f>SUM(C48)*100/K48</f>
        <v>85.714285714285708</v>
      </c>
      <c r="E48" s="801">
        <v>1</v>
      </c>
      <c r="F48" s="1202">
        <f>SUM(E48)*100/K48</f>
        <v>14.285714285714286</v>
      </c>
      <c r="G48" s="431">
        <v>0</v>
      </c>
      <c r="H48" s="1199">
        <f>SUM(G48)*100/K48</f>
        <v>0</v>
      </c>
      <c r="I48" s="431">
        <v>0</v>
      </c>
      <c r="J48" s="1199">
        <f t="shared" si="3"/>
        <v>0</v>
      </c>
      <c r="K48" s="1195">
        <f t="shared" si="4"/>
        <v>7</v>
      </c>
      <c r="L48" s="804"/>
      <c r="M48" s="373"/>
    </row>
    <row r="49" spans="1:13" ht="13.8" x14ac:dyDescent="0.25">
      <c r="A49" s="365" t="s">
        <v>188</v>
      </c>
      <c r="B49" s="366" t="s">
        <v>40</v>
      </c>
      <c r="C49" s="631">
        <v>7</v>
      </c>
      <c r="D49" s="1201">
        <f>SUM(C49)*100/K49</f>
        <v>77.777777777777771</v>
      </c>
      <c r="E49" s="801">
        <v>1</v>
      </c>
      <c r="F49" s="1202">
        <f>SUM(E49)*100/K49</f>
        <v>11.111111111111111</v>
      </c>
      <c r="G49" s="431">
        <v>1</v>
      </c>
      <c r="H49" s="1199">
        <f>SUM(G49)*100/K49</f>
        <v>11.111111111111111</v>
      </c>
      <c r="I49" s="431">
        <v>0</v>
      </c>
      <c r="J49" s="1199">
        <f t="shared" si="3"/>
        <v>0</v>
      </c>
      <c r="K49" s="1195">
        <f t="shared" si="4"/>
        <v>9</v>
      </c>
      <c r="L49" s="804"/>
      <c r="M49" s="373"/>
    </row>
    <row r="50" spans="1:13" ht="13.8" x14ac:dyDescent="0.25">
      <c r="A50" s="365" t="s">
        <v>392</v>
      </c>
      <c r="B50" s="366" t="s">
        <v>40</v>
      </c>
      <c r="C50" s="631">
        <v>1</v>
      </c>
      <c r="D50" s="1201">
        <f>SUM(C50)*100/K50</f>
        <v>50</v>
      </c>
      <c r="E50" s="801">
        <v>1</v>
      </c>
      <c r="F50" s="1202">
        <f>SUM(E50)*100/K50</f>
        <v>50</v>
      </c>
      <c r="G50" s="431">
        <v>0</v>
      </c>
      <c r="H50" s="1199">
        <f>SUM(G50)*100/K50</f>
        <v>0</v>
      </c>
      <c r="I50" s="431"/>
      <c r="J50" s="1199">
        <f t="shared" si="3"/>
        <v>0</v>
      </c>
      <c r="K50" s="1195">
        <f t="shared" si="4"/>
        <v>2</v>
      </c>
      <c r="L50" s="804"/>
      <c r="M50" s="373"/>
    </row>
    <row r="51" spans="1:13" ht="13.8" x14ac:dyDescent="0.25">
      <c r="A51" s="365" t="s">
        <v>450</v>
      </c>
      <c r="B51" s="366" t="s">
        <v>40</v>
      </c>
      <c r="C51" s="631">
        <v>3</v>
      </c>
      <c r="D51" s="1201">
        <f t="shared" si="0"/>
        <v>18.75</v>
      </c>
      <c r="E51" s="801">
        <v>12</v>
      </c>
      <c r="F51" s="1202">
        <f t="shared" si="1"/>
        <v>75</v>
      </c>
      <c r="G51" s="431">
        <v>0</v>
      </c>
      <c r="H51" s="1199">
        <f t="shared" si="2"/>
        <v>0</v>
      </c>
      <c r="I51" s="431">
        <v>1</v>
      </c>
      <c r="J51" s="1199">
        <f t="shared" si="3"/>
        <v>6.25</v>
      </c>
      <c r="K51" s="1195">
        <f t="shared" si="4"/>
        <v>16</v>
      </c>
      <c r="L51" s="804"/>
      <c r="M51" s="373"/>
    </row>
    <row r="52" spans="1:13" ht="13.8" x14ac:dyDescent="0.25">
      <c r="A52" s="365" t="s">
        <v>129</v>
      </c>
      <c r="B52" s="366" t="s">
        <v>40</v>
      </c>
      <c r="C52" s="631">
        <v>15</v>
      </c>
      <c r="D52" s="1201">
        <f t="shared" si="0"/>
        <v>46.875</v>
      </c>
      <c r="E52" s="801">
        <v>16</v>
      </c>
      <c r="F52" s="1202">
        <f t="shared" si="1"/>
        <v>50</v>
      </c>
      <c r="G52" s="431">
        <v>1</v>
      </c>
      <c r="H52" s="1199">
        <f t="shared" si="2"/>
        <v>3.125</v>
      </c>
      <c r="I52" s="431">
        <v>0</v>
      </c>
      <c r="J52" s="1199">
        <f t="shared" si="3"/>
        <v>0</v>
      </c>
      <c r="K52" s="1195">
        <f t="shared" si="4"/>
        <v>32</v>
      </c>
      <c r="L52" s="373"/>
      <c r="M52" s="373"/>
    </row>
    <row r="53" spans="1:13" ht="13.8" x14ac:dyDescent="0.25">
      <c r="A53" s="365" t="s">
        <v>106</v>
      </c>
      <c r="B53" s="366" t="s">
        <v>40</v>
      </c>
      <c r="C53" s="1283">
        <v>23</v>
      </c>
      <c r="D53" s="1078">
        <f t="shared" si="0"/>
        <v>52.272727272727273</v>
      </c>
      <c r="E53" s="803">
        <v>18</v>
      </c>
      <c r="F53" s="1078">
        <f t="shared" si="1"/>
        <v>40.909090909090907</v>
      </c>
      <c r="G53" s="1205">
        <v>3</v>
      </c>
      <c r="H53" s="1204">
        <f t="shared" si="2"/>
        <v>6.8181818181818183</v>
      </c>
      <c r="I53" s="1205">
        <v>0</v>
      </c>
      <c r="J53" s="1199">
        <f t="shared" si="3"/>
        <v>0</v>
      </c>
      <c r="K53" s="1195">
        <f t="shared" si="4"/>
        <v>44</v>
      </c>
      <c r="L53" s="373"/>
      <c r="M53" s="373"/>
    </row>
    <row r="54" spans="1:13" ht="14.4" thickBot="1" x14ac:dyDescent="0.3">
      <c r="A54" s="1206" t="s">
        <v>64</v>
      </c>
      <c r="B54" s="1207"/>
      <c r="C54" s="1208">
        <f>SUM(C30:C53)</f>
        <v>217</v>
      </c>
      <c r="D54" s="1209">
        <f t="shared" si="0"/>
        <v>47.692307692307693</v>
      </c>
      <c r="E54" s="1210">
        <f>SUM(E30:E53)</f>
        <v>192</v>
      </c>
      <c r="F54" s="1209">
        <f t="shared" si="1"/>
        <v>42.197802197802197</v>
      </c>
      <c r="G54" s="1208">
        <f>SUM(G30:G53)</f>
        <v>13</v>
      </c>
      <c r="H54" s="1209">
        <f t="shared" si="2"/>
        <v>2.8571428571428572</v>
      </c>
      <c r="I54" s="1208">
        <f>SUM(I30:I53)</f>
        <v>33</v>
      </c>
      <c r="J54" s="1209">
        <f t="shared" si="3"/>
        <v>7.2527472527472527</v>
      </c>
      <c r="K54" s="1211">
        <f>SUM(K30:K53)</f>
        <v>455</v>
      </c>
      <c r="L54" s="373"/>
      <c r="M54" s="373"/>
    </row>
    <row r="55" spans="1:13" ht="13.8" x14ac:dyDescent="0.25">
      <c r="A55" s="805"/>
      <c r="B55" s="645"/>
      <c r="C55" s="806"/>
      <c r="D55" s="1215"/>
      <c r="E55" s="806"/>
      <c r="F55" s="1215"/>
      <c r="G55" s="806"/>
      <c r="H55" s="1215"/>
      <c r="I55" s="806"/>
      <c r="J55" s="1215"/>
      <c r="K55" s="806"/>
      <c r="L55" s="373"/>
      <c r="M55" s="373"/>
    </row>
    <row r="56" spans="1:13" ht="13.8" x14ac:dyDescent="0.25">
      <c r="A56" s="373"/>
      <c r="B56" s="806" t="s">
        <v>451</v>
      </c>
      <c r="C56" s="806"/>
      <c r="D56" s="1215"/>
      <c r="E56" s="806"/>
      <c r="F56" s="1215"/>
      <c r="G56" s="806"/>
      <c r="H56" s="1215"/>
      <c r="I56" s="806"/>
      <c r="J56" s="1215"/>
      <c r="K56" s="806"/>
      <c r="L56" s="373"/>
      <c r="M56" s="373"/>
    </row>
    <row r="57" spans="1:13" ht="13.8" x14ac:dyDescent="0.25">
      <c r="A57" s="805"/>
      <c r="B57" s="645"/>
      <c r="C57" s="806"/>
      <c r="D57" s="1215"/>
      <c r="E57" s="806"/>
      <c r="F57" s="1215"/>
      <c r="G57" s="806"/>
      <c r="H57" s="1215"/>
      <c r="I57" s="806"/>
      <c r="J57" s="1215"/>
      <c r="K57" s="806"/>
      <c r="L57" s="373"/>
      <c r="M57" s="373"/>
    </row>
    <row r="58" spans="1:13" ht="17.399999999999999" x14ac:dyDescent="0.3">
      <c r="A58" s="535" t="s">
        <v>495</v>
      </c>
      <c r="B58" s="307"/>
      <c r="C58" s="307"/>
      <c r="D58" s="522"/>
      <c r="E58" s="522"/>
      <c r="F58" s="522"/>
      <c r="G58" s="522"/>
      <c r="H58" s="373"/>
      <c r="I58" s="522"/>
      <c r="J58" s="373"/>
      <c r="K58" s="373"/>
      <c r="L58" s="804"/>
      <c r="M58" s="804"/>
    </row>
    <row r="59" spans="1:13" ht="17.399999999999999" x14ac:dyDescent="0.3">
      <c r="A59" s="536" t="s">
        <v>444</v>
      </c>
      <c r="B59" s="307"/>
      <c r="C59" s="307"/>
      <c r="D59" s="522"/>
      <c r="E59" s="522"/>
      <c r="F59" s="522"/>
      <c r="G59" s="522"/>
      <c r="H59" s="373"/>
      <c r="I59" s="522"/>
      <c r="J59" s="373"/>
      <c r="K59" s="373"/>
      <c r="L59" s="804"/>
      <c r="M59" s="804"/>
    </row>
    <row r="60" spans="1:13" ht="15" x14ac:dyDescent="0.25">
      <c r="A60" s="629"/>
      <c r="B60" s="307"/>
      <c r="C60" s="307"/>
      <c r="D60" s="522"/>
      <c r="E60" s="522"/>
      <c r="F60" s="522"/>
      <c r="G60" s="522"/>
      <c r="H60" s="373"/>
      <c r="I60" s="522"/>
      <c r="J60" s="373"/>
      <c r="K60" s="373"/>
      <c r="L60" s="804"/>
      <c r="M60" s="804"/>
    </row>
    <row r="61" spans="1:13" ht="15.6" thickBot="1" x14ac:dyDescent="0.3">
      <c r="A61" s="299"/>
      <c r="B61" s="299"/>
      <c r="C61" s="299"/>
      <c r="D61" s="299"/>
      <c r="E61" s="299"/>
      <c r="F61" s="299"/>
      <c r="G61" s="299"/>
      <c r="H61" s="299"/>
      <c r="I61" s="299"/>
      <c r="J61" s="299"/>
      <c r="K61" s="299"/>
      <c r="L61" s="804"/>
      <c r="M61" s="804"/>
    </row>
    <row r="62" spans="1:13" ht="27.6" customHeight="1" x14ac:dyDescent="0.25">
      <c r="A62" s="1759" t="s">
        <v>2</v>
      </c>
      <c r="B62" s="1761" t="s">
        <v>375</v>
      </c>
      <c r="C62" s="1763" t="s">
        <v>445</v>
      </c>
      <c r="D62" s="1764"/>
      <c r="E62" s="1763" t="s">
        <v>446</v>
      </c>
      <c r="F62" s="1764"/>
      <c r="G62" s="1763" t="s">
        <v>447</v>
      </c>
      <c r="H62" s="1764"/>
      <c r="I62" s="1763" t="s">
        <v>448</v>
      </c>
      <c r="J62" s="1764"/>
      <c r="K62" s="1757" t="s">
        <v>449</v>
      </c>
      <c r="L62" s="804"/>
      <c r="M62" s="804"/>
    </row>
    <row r="63" spans="1:13" ht="41.4" customHeight="1" thickBot="1" x14ac:dyDescent="0.3">
      <c r="A63" s="1760"/>
      <c r="B63" s="1762"/>
      <c r="C63" s="1185" t="s">
        <v>65</v>
      </c>
      <c r="D63" s="1186" t="s">
        <v>16</v>
      </c>
      <c r="E63" s="1187" t="s">
        <v>65</v>
      </c>
      <c r="F63" s="1188" t="s">
        <v>16</v>
      </c>
      <c r="G63" s="1187" t="s">
        <v>65</v>
      </c>
      <c r="H63" s="1188" t="s">
        <v>16</v>
      </c>
      <c r="I63" s="1187" t="s">
        <v>65</v>
      </c>
      <c r="J63" s="1188" t="s">
        <v>16</v>
      </c>
      <c r="K63" s="1758"/>
      <c r="L63" s="804"/>
      <c r="M63" s="804"/>
    </row>
    <row r="64" spans="1:13" ht="13.8" x14ac:dyDescent="0.25">
      <c r="A64" s="409" t="s">
        <v>393</v>
      </c>
      <c r="B64" s="397" t="s">
        <v>40</v>
      </c>
      <c r="C64" s="1468">
        <v>13</v>
      </c>
      <c r="D64" s="1078">
        <f t="shared" ref="D64:D65" si="20">SUM(C64)*100/K64</f>
        <v>76.470588235294116</v>
      </c>
      <c r="E64" s="807">
        <v>4</v>
      </c>
      <c r="F64" s="1202">
        <f t="shared" ref="F64" si="21">SUM(E64)*100/K64</f>
        <v>23.529411764705884</v>
      </c>
      <c r="G64" s="1203">
        <v>0</v>
      </c>
      <c r="H64" s="1204">
        <f t="shared" ref="H64:H67" si="22">SUM(G64)*100/K64</f>
        <v>0</v>
      </c>
      <c r="I64" s="1203">
        <v>0</v>
      </c>
      <c r="J64" s="1199">
        <f t="shared" ref="J64:J65" si="23">SUM(I64)*100/K64</f>
        <v>0</v>
      </c>
      <c r="K64" s="1195">
        <f t="shared" ref="K64:K116" si="24">C64+E64+G64+I64</f>
        <v>17</v>
      </c>
      <c r="L64" s="373"/>
      <c r="M64" s="373"/>
    </row>
    <row r="65" spans="1:13" ht="13.8" x14ac:dyDescent="0.25">
      <c r="A65" s="399" t="s">
        <v>394</v>
      </c>
      <c r="B65" s="400" t="s">
        <v>40</v>
      </c>
      <c r="C65" s="631">
        <v>8</v>
      </c>
      <c r="D65" s="1078">
        <f t="shared" si="20"/>
        <v>57.142857142857146</v>
      </c>
      <c r="E65" s="808">
        <v>5</v>
      </c>
      <c r="F65" s="1202">
        <f t="shared" ref="F65:F67" si="25">SUM(E65)*100/K65</f>
        <v>35.714285714285715</v>
      </c>
      <c r="G65" s="431">
        <v>1</v>
      </c>
      <c r="H65" s="1199">
        <f t="shared" si="22"/>
        <v>7.1428571428571432</v>
      </c>
      <c r="I65" s="431">
        <v>0</v>
      </c>
      <c r="J65" s="1199">
        <f t="shared" si="23"/>
        <v>0</v>
      </c>
      <c r="K65" s="1195">
        <f t="shared" si="24"/>
        <v>14</v>
      </c>
      <c r="L65" s="373"/>
      <c r="M65" s="373"/>
    </row>
    <row r="66" spans="1:13" ht="13.8" x14ac:dyDescent="0.25">
      <c r="A66" s="396" t="s">
        <v>6</v>
      </c>
      <c r="B66" s="397" t="s">
        <v>40</v>
      </c>
      <c r="C66" s="1468">
        <v>4</v>
      </c>
      <c r="D66" s="1216">
        <f t="shared" ref="D66:D67" si="26">SUM(C66)*100/K66</f>
        <v>26.666666666666668</v>
      </c>
      <c r="E66" s="807">
        <v>10</v>
      </c>
      <c r="F66" s="1078">
        <f t="shared" si="25"/>
        <v>66.666666666666671</v>
      </c>
      <c r="G66" s="1203">
        <v>1</v>
      </c>
      <c r="H66" s="1199">
        <f t="shared" si="22"/>
        <v>6.666666666666667</v>
      </c>
      <c r="I66" s="1203">
        <v>0</v>
      </c>
      <c r="J66" s="1199">
        <f>SUM(I66)*100/K66</f>
        <v>0</v>
      </c>
      <c r="K66" s="1195">
        <f>C66+E66+G66+I66</f>
        <v>15</v>
      </c>
      <c r="L66" s="373"/>
      <c r="M66" s="373"/>
    </row>
    <row r="67" spans="1:13" ht="13.8" x14ac:dyDescent="0.25">
      <c r="A67" s="396" t="s">
        <v>527</v>
      </c>
      <c r="B67" s="397" t="s">
        <v>40</v>
      </c>
      <c r="C67" s="1468">
        <v>4</v>
      </c>
      <c r="D67" s="1078">
        <f t="shared" si="26"/>
        <v>28.571428571428573</v>
      </c>
      <c r="E67" s="807">
        <v>5</v>
      </c>
      <c r="F67" s="1217">
        <f t="shared" si="25"/>
        <v>35.714285714285715</v>
      </c>
      <c r="G67" s="1203">
        <v>5</v>
      </c>
      <c r="H67" s="1199">
        <f t="shared" si="22"/>
        <v>35.714285714285715</v>
      </c>
      <c r="I67" s="1203">
        <v>0</v>
      </c>
      <c r="J67" s="1199">
        <f>SUM(I67)*100/K67</f>
        <v>0</v>
      </c>
      <c r="K67" s="1195">
        <f>C67+E67+G67+I67</f>
        <v>14</v>
      </c>
      <c r="L67" s="373"/>
      <c r="M67" s="373"/>
    </row>
    <row r="68" spans="1:13" ht="13.8" x14ac:dyDescent="0.25">
      <c r="A68" s="409" t="s">
        <v>184</v>
      </c>
      <c r="B68" s="397" t="s">
        <v>41</v>
      </c>
      <c r="C68" s="1468">
        <v>5</v>
      </c>
      <c r="D68" s="1078">
        <f t="shared" si="0"/>
        <v>55.555555555555557</v>
      </c>
      <c r="E68" s="807">
        <v>3</v>
      </c>
      <c r="F68" s="1078">
        <f t="shared" si="1"/>
        <v>33.333333333333336</v>
      </c>
      <c r="G68" s="1203">
        <v>0</v>
      </c>
      <c r="H68" s="1218">
        <f t="shared" si="2"/>
        <v>0</v>
      </c>
      <c r="I68" s="1203">
        <v>1</v>
      </c>
      <c r="J68" s="1199">
        <f t="shared" ref="J68:J119" si="27">SUM(I68)*100/K68</f>
        <v>11.111111111111111</v>
      </c>
      <c r="K68" s="1195">
        <f t="shared" si="24"/>
        <v>9</v>
      </c>
      <c r="L68" s="373"/>
      <c r="M68" s="373"/>
    </row>
    <row r="69" spans="1:13" ht="13.8" x14ac:dyDescent="0.25">
      <c r="A69" s="409" t="s">
        <v>169</v>
      </c>
      <c r="B69" s="397" t="s">
        <v>41</v>
      </c>
      <c r="C69" s="1468">
        <v>1</v>
      </c>
      <c r="D69" s="1078">
        <f>SUM(C69)*100/K69</f>
        <v>33.333333333333336</v>
      </c>
      <c r="E69" s="807">
        <v>2</v>
      </c>
      <c r="F69" s="1202">
        <f>SUM(E69)*100/K69</f>
        <v>66.666666666666671</v>
      </c>
      <c r="G69" s="1203">
        <v>0</v>
      </c>
      <c r="H69" s="1204">
        <f>SUM(G69)*100/K69</f>
        <v>0</v>
      </c>
      <c r="I69" s="1203">
        <v>0</v>
      </c>
      <c r="J69" s="1199">
        <f t="shared" si="27"/>
        <v>0</v>
      </c>
      <c r="K69" s="1195">
        <f t="shared" si="24"/>
        <v>3</v>
      </c>
      <c r="L69" s="373"/>
      <c r="M69" s="373"/>
    </row>
    <row r="70" spans="1:13" ht="13.8" x14ac:dyDescent="0.25">
      <c r="A70" s="409" t="s">
        <v>252</v>
      </c>
      <c r="B70" s="397" t="s">
        <v>40</v>
      </c>
      <c r="C70" s="1468">
        <v>4</v>
      </c>
      <c r="D70" s="1078">
        <f>SUM(C70)*100/K70</f>
        <v>57.142857142857146</v>
      </c>
      <c r="E70" s="807">
        <v>3</v>
      </c>
      <c r="F70" s="1202">
        <f>SUM(E70)*100/K70</f>
        <v>42.857142857142854</v>
      </c>
      <c r="G70" s="1203">
        <v>0</v>
      </c>
      <c r="H70" s="1204">
        <f>SUM(G70)*100/K70</f>
        <v>0</v>
      </c>
      <c r="I70" s="1203">
        <v>0</v>
      </c>
      <c r="J70" s="1199">
        <f t="shared" si="27"/>
        <v>0</v>
      </c>
      <c r="K70" s="1195">
        <f t="shared" si="24"/>
        <v>7</v>
      </c>
      <c r="L70" s="373"/>
      <c r="M70" s="373"/>
    </row>
    <row r="71" spans="1:13" ht="13.8" x14ac:dyDescent="0.25">
      <c r="A71" s="409" t="s">
        <v>200</v>
      </c>
      <c r="B71" s="397" t="s">
        <v>41</v>
      </c>
      <c r="C71" s="1468">
        <v>35</v>
      </c>
      <c r="D71" s="1078">
        <f>SUM(C71)*100/K71</f>
        <v>77.777777777777771</v>
      </c>
      <c r="E71" s="807">
        <v>5</v>
      </c>
      <c r="F71" s="1202">
        <f>SUM(E71)*100/K71</f>
        <v>11.111111111111111</v>
      </c>
      <c r="G71" s="1203">
        <v>0</v>
      </c>
      <c r="H71" s="1204">
        <f>SUM(G71)*100/K71</f>
        <v>0</v>
      </c>
      <c r="I71" s="1203">
        <v>5</v>
      </c>
      <c r="J71" s="1199">
        <f t="shared" si="27"/>
        <v>11.111111111111111</v>
      </c>
      <c r="K71" s="1195">
        <f t="shared" si="24"/>
        <v>45</v>
      </c>
      <c r="L71" s="373"/>
      <c r="M71" s="373"/>
    </row>
    <row r="72" spans="1:13" ht="13.8" x14ac:dyDescent="0.25">
      <c r="A72" s="409" t="s">
        <v>154</v>
      </c>
      <c r="B72" s="397" t="s">
        <v>40</v>
      </c>
      <c r="C72" s="1468">
        <v>28</v>
      </c>
      <c r="D72" s="1078">
        <f t="shared" si="0"/>
        <v>62.222222222222221</v>
      </c>
      <c r="E72" s="807">
        <v>17</v>
      </c>
      <c r="F72" s="1202">
        <f t="shared" si="1"/>
        <v>37.777777777777779</v>
      </c>
      <c r="G72" s="1203">
        <v>0</v>
      </c>
      <c r="H72" s="1204">
        <f t="shared" si="2"/>
        <v>0</v>
      </c>
      <c r="I72" s="1203">
        <v>0</v>
      </c>
      <c r="J72" s="1199">
        <f t="shared" si="27"/>
        <v>0</v>
      </c>
      <c r="K72" s="1195">
        <f t="shared" si="24"/>
        <v>45</v>
      </c>
      <c r="L72" s="373"/>
      <c r="M72" s="373"/>
    </row>
    <row r="73" spans="1:13" ht="13.8" x14ac:dyDescent="0.25">
      <c r="A73" s="409" t="s">
        <v>395</v>
      </c>
      <c r="B73" s="397" t="s">
        <v>40</v>
      </c>
      <c r="C73" s="1468">
        <v>8</v>
      </c>
      <c r="D73" s="1078">
        <f t="shared" ref="D73" si="28">SUM(C73)*100/K73</f>
        <v>53.333333333333336</v>
      </c>
      <c r="E73" s="807">
        <v>5</v>
      </c>
      <c r="F73" s="1202">
        <f t="shared" ref="F73:F75" si="29">SUM(E73)*100/K73</f>
        <v>33.333333333333336</v>
      </c>
      <c r="G73" s="1203">
        <v>0</v>
      </c>
      <c r="H73" s="1204">
        <f t="shared" si="2"/>
        <v>0</v>
      </c>
      <c r="I73" s="1203">
        <v>2</v>
      </c>
      <c r="J73" s="1199">
        <f t="shared" ref="J73" si="30">SUM(I73)*100/K73</f>
        <v>13.333333333333334</v>
      </c>
      <c r="K73" s="1195">
        <f t="shared" si="24"/>
        <v>15</v>
      </c>
      <c r="L73" s="373"/>
      <c r="M73" s="373"/>
    </row>
    <row r="74" spans="1:13" ht="13.8" x14ac:dyDescent="0.25">
      <c r="A74" s="399" t="s">
        <v>43</v>
      </c>
      <c r="B74" s="400" t="s">
        <v>40</v>
      </c>
      <c r="C74" s="631">
        <v>8</v>
      </c>
      <c r="D74" s="1078">
        <f t="shared" si="0"/>
        <v>38.095238095238095</v>
      </c>
      <c r="E74" s="808">
        <v>9</v>
      </c>
      <c r="F74" s="1202">
        <f t="shared" si="29"/>
        <v>42.857142857142854</v>
      </c>
      <c r="G74" s="431">
        <v>4</v>
      </c>
      <c r="H74" s="1199">
        <f t="shared" si="2"/>
        <v>19.047619047619047</v>
      </c>
      <c r="I74" s="431">
        <v>0</v>
      </c>
      <c r="J74" s="1199">
        <f t="shared" si="27"/>
        <v>0</v>
      </c>
      <c r="K74" s="1195">
        <f t="shared" si="24"/>
        <v>21</v>
      </c>
      <c r="L74" s="373"/>
      <c r="M74" s="373"/>
    </row>
    <row r="75" spans="1:13" ht="13.8" x14ac:dyDescent="0.25">
      <c r="A75" s="399" t="s">
        <v>528</v>
      </c>
      <c r="B75" s="400" t="s">
        <v>40</v>
      </c>
      <c r="C75" s="631">
        <v>2</v>
      </c>
      <c r="D75" s="1078">
        <f t="shared" si="0"/>
        <v>28.571428571428573</v>
      </c>
      <c r="E75" s="808">
        <v>4</v>
      </c>
      <c r="F75" s="1202">
        <f t="shared" si="29"/>
        <v>57.142857142857146</v>
      </c>
      <c r="G75" s="431">
        <v>1</v>
      </c>
      <c r="H75" s="1199">
        <f t="shared" si="2"/>
        <v>14.285714285714286</v>
      </c>
      <c r="I75" s="431">
        <v>0</v>
      </c>
      <c r="J75" s="1199">
        <f t="shared" si="27"/>
        <v>0</v>
      </c>
      <c r="K75" s="1195">
        <f t="shared" si="24"/>
        <v>7</v>
      </c>
      <c r="L75" s="373"/>
      <c r="M75" s="373"/>
    </row>
    <row r="76" spans="1:13" ht="13.8" x14ac:dyDescent="0.25">
      <c r="A76" s="399" t="s">
        <v>197</v>
      </c>
      <c r="B76" s="400" t="s">
        <v>41</v>
      </c>
      <c r="C76" s="631">
        <v>6</v>
      </c>
      <c r="D76" s="1201">
        <f t="shared" si="0"/>
        <v>66.666666666666671</v>
      </c>
      <c r="E76" s="808">
        <v>2</v>
      </c>
      <c r="F76" s="1202">
        <f t="shared" si="1"/>
        <v>22.222222222222221</v>
      </c>
      <c r="G76" s="431">
        <v>0</v>
      </c>
      <c r="H76" s="1199">
        <f t="shared" si="2"/>
        <v>0</v>
      </c>
      <c r="I76" s="431">
        <v>1</v>
      </c>
      <c r="J76" s="1199">
        <f t="shared" si="27"/>
        <v>11.111111111111111</v>
      </c>
      <c r="K76" s="1195">
        <f t="shared" si="24"/>
        <v>9</v>
      </c>
      <c r="L76" s="373"/>
      <c r="M76" s="373"/>
    </row>
    <row r="77" spans="1:13" ht="13.8" x14ac:dyDescent="0.25">
      <c r="A77" s="399" t="s">
        <v>33</v>
      </c>
      <c r="B77" s="400" t="s">
        <v>40</v>
      </c>
      <c r="C77" s="631">
        <v>15</v>
      </c>
      <c r="D77" s="1201">
        <f t="shared" si="0"/>
        <v>88.235294117647058</v>
      </c>
      <c r="E77" s="808">
        <v>2</v>
      </c>
      <c r="F77" s="1202">
        <f t="shared" si="1"/>
        <v>11.764705882352942</v>
      </c>
      <c r="G77" s="431">
        <v>0</v>
      </c>
      <c r="H77" s="1199">
        <f t="shared" si="2"/>
        <v>0</v>
      </c>
      <c r="I77" s="431">
        <v>0</v>
      </c>
      <c r="J77" s="1199">
        <f t="shared" si="27"/>
        <v>0</v>
      </c>
      <c r="K77" s="1195">
        <f t="shared" si="24"/>
        <v>17</v>
      </c>
      <c r="L77" s="373"/>
      <c r="M77" s="373"/>
    </row>
    <row r="78" spans="1:13" ht="13.8" x14ac:dyDescent="0.25">
      <c r="A78" s="399" t="s">
        <v>396</v>
      </c>
      <c r="B78" s="400" t="s">
        <v>40</v>
      </c>
      <c r="C78" s="631">
        <v>22</v>
      </c>
      <c r="D78" s="1201">
        <f t="shared" ref="D78" si="31">SUM(C78)*100/K78</f>
        <v>46.808510638297875</v>
      </c>
      <c r="E78" s="808">
        <v>12</v>
      </c>
      <c r="F78" s="1202">
        <f t="shared" ref="F78" si="32">SUM(E78)*100/K78</f>
        <v>25.531914893617021</v>
      </c>
      <c r="G78" s="431">
        <v>12</v>
      </c>
      <c r="H78" s="1199">
        <f t="shared" si="2"/>
        <v>25.531914893617021</v>
      </c>
      <c r="I78" s="431">
        <v>1</v>
      </c>
      <c r="J78" s="1199">
        <f t="shared" ref="J78" si="33">SUM(I78)*100/K78</f>
        <v>2.1276595744680851</v>
      </c>
      <c r="K78" s="1195">
        <f t="shared" si="24"/>
        <v>47</v>
      </c>
      <c r="L78" s="373"/>
      <c r="M78" s="373"/>
    </row>
    <row r="79" spans="1:13" ht="13.8" x14ac:dyDescent="0.25">
      <c r="A79" s="399" t="s">
        <v>203</v>
      </c>
      <c r="B79" s="400" t="s">
        <v>40</v>
      </c>
      <c r="C79" s="631">
        <v>45</v>
      </c>
      <c r="D79" s="1201">
        <f t="shared" si="0"/>
        <v>73.770491803278688</v>
      </c>
      <c r="E79" s="808">
        <v>16</v>
      </c>
      <c r="F79" s="1202">
        <f>SUM(E79)*100/K79</f>
        <v>26.229508196721312</v>
      </c>
      <c r="G79" s="431">
        <v>0</v>
      </c>
      <c r="H79" s="1199">
        <f>SUM(G79)*100/K79</f>
        <v>0</v>
      </c>
      <c r="I79" s="431">
        <v>0</v>
      </c>
      <c r="J79" s="1199">
        <f t="shared" si="27"/>
        <v>0</v>
      </c>
      <c r="K79" s="1195">
        <f t="shared" si="24"/>
        <v>61</v>
      </c>
      <c r="L79" s="373"/>
      <c r="M79" s="373"/>
    </row>
    <row r="80" spans="1:13" ht="27.6" x14ac:dyDescent="0.25">
      <c r="A80" s="409" t="s">
        <v>397</v>
      </c>
      <c r="B80" s="400" t="s">
        <v>41</v>
      </c>
      <c r="C80" s="631">
        <v>22</v>
      </c>
      <c r="D80" s="1201">
        <f t="shared" ref="D80:D82" si="34">SUM(C80)*100/K80</f>
        <v>88</v>
      </c>
      <c r="E80" s="808">
        <v>3</v>
      </c>
      <c r="F80" s="1202">
        <f>SUM(E80)*100/K80</f>
        <v>12</v>
      </c>
      <c r="G80" s="431">
        <v>0</v>
      </c>
      <c r="H80" s="1199">
        <f>SUM(G80)*100/K80</f>
        <v>0</v>
      </c>
      <c r="I80" s="431">
        <v>0</v>
      </c>
      <c r="J80" s="1199">
        <f t="shared" ref="J80" si="35">SUM(I80)*100/K80</f>
        <v>0</v>
      </c>
      <c r="K80" s="1195">
        <f t="shared" si="24"/>
        <v>25</v>
      </c>
      <c r="L80" s="373"/>
      <c r="M80" s="373"/>
    </row>
    <row r="81" spans="1:13" ht="13.8" x14ac:dyDescent="0.25">
      <c r="A81" s="408" t="s">
        <v>172</v>
      </c>
      <c r="B81" s="400" t="s">
        <v>40</v>
      </c>
      <c r="C81" s="631">
        <v>4</v>
      </c>
      <c r="D81" s="1201">
        <f t="shared" si="34"/>
        <v>66.666666666666671</v>
      </c>
      <c r="E81" s="808">
        <v>2</v>
      </c>
      <c r="F81" s="1202">
        <f t="shared" ref="F81:F82" si="36">SUM(E81)*100/K81</f>
        <v>33.333333333333336</v>
      </c>
      <c r="G81" s="431">
        <v>0</v>
      </c>
      <c r="H81" s="1199">
        <f t="shared" ref="H81:H82" si="37">SUM(G81)*100/K81</f>
        <v>0</v>
      </c>
      <c r="I81" s="431">
        <v>0</v>
      </c>
      <c r="J81" s="1199">
        <f t="shared" si="27"/>
        <v>0</v>
      </c>
      <c r="K81" s="1195">
        <f t="shared" si="24"/>
        <v>6</v>
      </c>
      <c r="L81" s="373"/>
      <c r="M81" s="373"/>
    </row>
    <row r="82" spans="1:13" ht="13.8" x14ac:dyDescent="0.25">
      <c r="A82" s="408" t="s">
        <v>398</v>
      </c>
      <c r="B82" s="400" t="s">
        <v>40</v>
      </c>
      <c r="C82" s="631">
        <v>23</v>
      </c>
      <c r="D82" s="1201">
        <f t="shared" si="34"/>
        <v>46.938775510204081</v>
      </c>
      <c r="E82" s="808">
        <v>16</v>
      </c>
      <c r="F82" s="1202">
        <f t="shared" si="36"/>
        <v>32.653061224489797</v>
      </c>
      <c r="G82" s="431">
        <v>9</v>
      </c>
      <c r="H82" s="1199">
        <f t="shared" si="37"/>
        <v>18.367346938775512</v>
      </c>
      <c r="I82" s="431">
        <v>1</v>
      </c>
      <c r="J82" s="1199">
        <f t="shared" ref="J82" si="38">SUM(I82)*100/K82</f>
        <v>2.0408163265306123</v>
      </c>
      <c r="K82" s="1195">
        <f t="shared" si="24"/>
        <v>49</v>
      </c>
      <c r="L82" s="373"/>
      <c r="M82" s="373"/>
    </row>
    <row r="83" spans="1:13" ht="13.8" x14ac:dyDescent="0.25">
      <c r="A83" s="402" t="s">
        <v>25</v>
      </c>
      <c r="B83" s="403" t="s">
        <v>40</v>
      </c>
      <c r="C83" s="631">
        <v>8</v>
      </c>
      <c r="D83" s="1201">
        <f t="shared" si="0"/>
        <v>88.888888888888886</v>
      </c>
      <c r="E83" s="808">
        <v>1</v>
      </c>
      <c r="F83" s="1202">
        <f t="shared" si="1"/>
        <v>11.111111111111111</v>
      </c>
      <c r="G83" s="431">
        <v>0</v>
      </c>
      <c r="H83" s="1199">
        <f t="shared" si="2"/>
        <v>0</v>
      </c>
      <c r="I83" s="431">
        <v>0</v>
      </c>
      <c r="J83" s="1199">
        <f t="shared" si="27"/>
        <v>0</v>
      </c>
      <c r="K83" s="1195">
        <f t="shared" si="24"/>
        <v>9</v>
      </c>
      <c r="L83" s="373"/>
      <c r="M83" s="373"/>
    </row>
    <row r="84" spans="1:13" ht="13.8" x14ac:dyDescent="0.25">
      <c r="A84" s="402" t="s">
        <v>399</v>
      </c>
      <c r="B84" s="403" t="s">
        <v>40</v>
      </c>
      <c r="C84" s="631">
        <v>3</v>
      </c>
      <c r="D84" s="1201">
        <f t="shared" si="0"/>
        <v>27.272727272727273</v>
      </c>
      <c r="E84" s="808">
        <v>3</v>
      </c>
      <c r="F84" s="1202">
        <f t="shared" si="1"/>
        <v>27.272727272727273</v>
      </c>
      <c r="G84" s="431">
        <v>5</v>
      </c>
      <c r="H84" s="1199">
        <f t="shared" si="2"/>
        <v>45.454545454545453</v>
      </c>
      <c r="I84" s="431">
        <v>0</v>
      </c>
      <c r="J84" s="1199">
        <f t="shared" ref="J84" si="39">SUM(I84)*100/K84</f>
        <v>0</v>
      </c>
      <c r="K84" s="1195">
        <f t="shared" si="24"/>
        <v>11</v>
      </c>
      <c r="L84" s="373"/>
      <c r="M84" s="373"/>
    </row>
    <row r="85" spans="1:13" ht="13.8" x14ac:dyDescent="0.25">
      <c r="A85" s="355" t="s">
        <v>26</v>
      </c>
      <c r="B85" s="575" t="s">
        <v>41</v>
      </c>
      <c r="C85" s="631">
        <v>7</v>
      </c>
      <c r="D85" s="1201">
        <f>SUM(C85)*100/K85</f>
        <v>63.636363636363633</v>
      </c>
      <c r="E85" s="801">
        <v>4</v>
      </c>
      <c r="F85" s="1202">
        <f>SUM(E85)*100/K85</f>
        <v>36.363636363636367</v>
      </c>
      <c r="G85" s="431">
        <v>0</v>
      </c>
      <c r="H85" s="1199">
        <f>SUM(G85)*100/K85</f>
        <v>0</v>
      </c>
      <c r="I85" s="431">
        <v>0</v>
      </c>
      <c r="J85" s="1199">
        <f t="shared" si="27"/>
        <v>0</v>
      </c>
      <c r="K85" s="1195">
        <f t="shared" si="24"/>
        <v>11</v>
      </c>
      <c r="L85" s="373"/>
      <c r="M85" s="373"/>
    </row>
    <row r="86" spans="1:13" ht="13.8" x14ac:dyDescent="0.25">
      <c r="A86" s="399" t="s">
        <v>185</v>
      </c>
      <c r="B86" s="400" t="s">
        <v>40</v>
      </c>
      <c r="C86" s="631">
        <v>6</v>
      </c>
      <c r="D86" s="1201">
        <f>SUM(C86)*100/K86</f>
        <v>50</v>
      </c>
      <c r="E86" s="808">
        <v>1</v>
      </c>
      <c r="F86" s="1202">
        <f t="shared" ref="F86" si="40">SUM(E86)*100/K86</f>
        <v>8.3333333333333339</v>
      </c>
      <c r="G86" s="431">
        <v>0</v>
      </c>
      <c r="H86" s="1199">
        <f t="shared" si="2"/>
        <v>0</v>
      </c>
      <c r="I86" s="431">
        <v>5</v>
      </c>
      <c r="J86" s="1199">
        <f t="shared" si="27"/>
        <v>41.666666666666664</v>
      </c>
      <c r="K86" s="1195">
        <f t="shared" si="24"/>
        <v>12</v>
      </c>
      <c r="L86" s="373"/>
      <c r="M86" s="373"/>
    </row>
    <row r="87" spans="1:13" ht="14.4" thickBot="1" x14ac:dyDescent="0.3">
      <c r="A87" s="1220" t="s">
        <v>56</v>
      </c>
      <c r="B87" s="1221"/>
      <c r="C87" s="1208">
        <f>SUM(C64:C86)</f>
        <v>281</v>
      </c>
      <c r="D87" s="1209">
        <f t="shared" si="0"/>
        <v>59.914712153518124</v>
      </c>
      <c r="E87" s="1222">
        <f>SUM(E64:E86)</f>
        <v>134</v>
      </c>
      <c r="F87" s="1223">
        <f t="shared" si="1"/>
        <v>28.571428571428573</v>
      </c>
      <c r="G87" s="1208">
        <f>SUM(G64:G86)</f>
        <v>38</v>
      </c>
      <c r="H87" s="1209">
        <f>SUM(G87)*100/K87</f>
        <v>8.1023454157782524</v>
      </c>
      <c r="I87" s="1208">
        <f>SUM(I64:I86)</f>
        <v>16</v>
      </c>
      <c r="J87" s="1209">
        <f t="shared" si="27"/>
        <v>3.4115138592750531</v>
      </c>
      <c r="K87" s="1211">
        <f>SUM(K64:K86)</f>
        <v>469</v>
      </c>
      <c r="L87" s="373"/>
      <c r="M87" s="373"/>
    </row>
    <row r="88" spans="1:13" ht="13.8" x14ac:dyDescent="0.25">
      <c r="A88" s="810" t="s">
        <v>28</v>
      </c>
      <c r="B88" s="420" t="s">
        <v>40</v>
      </c>
      <c r="C88" s="813">
        <v>95</v>
      </c>
      <c r="D88" s="811">
        <f t="shared" si="0"/>
        <v>66.901408450704224</v>
      </c>
      <c r="E88" s="812">
        <v>45</v>
      </c>
      <c r="F88" s="1198">
        <f t="shared" si="1"/>
        <v>31.690140845070424</v>
      </c>
      <c r="G88" s="812">
        <v>2</v>
      </c>
      <c r="H88" s="1193">
        <f t="shared" si="2"/>
        <v>1.408450704225352</v>
      </c>
      <c r="I88" s="812">
        <v>0</v>
      </c>
      <c r="J88" s="1199">
        <f t="shared" si="27"/>
        <v>0</v>
      </c>
      <c r="K88" s="1195">
        <f t="shared" si="24"/>
        <v>142</v>
      </c>
      <c r="L88" s="527"/>
      <c r="M88" s="527"/>
    </row>
    <row r="89" spans="1:13" ht="13.8" x14ac:dyDescent="0.25">
      <c r="A89" s="810" t="s">
        <v>28</v>
      </c>
      <c r="B89" s="1224" t="s">
        <v>41</v>
      </c>
      <c r="C89" s="813">
        <v>25</v>
      </c>
      <c r="D89" s="811">
        <f t="shared" ref="D89:D99" si="41">SUM(C89)*100/K89</f>
        <v>75.757575757575751</v>
      </c>
      <c r="E89" s="812">
        <v>8</v>
      </c>
      <c r="F89" s="1198">
        <f t="shared" si="1"/>
        <v>24.242424242424242</v>
      </c>
      <c r="G89" s="812">
        <v>0</v>
      </c>
      <c r="H89" s="1199">
        <f>SUM(G89)*100/K89</f>
        <v>0</v>
      </c>
      <c r="I89" s="812">
        <v>0</v>
      </c>
      <c r="J89" s="1199">
        <f t="shared" si="27"/>
        <v>0</v>
      </c>
      <c r="K89" s="1195">
        <f t="shared" si="24"/>
        <v>33</v>
      </c>
      <c r="L89" s="527"/>
      <c r="M89" s="527"/>
    </row>
    <row r="90" spans="1:13" ht="13.8" x14ac:dyDescent="0.25">
      <c r="A90" s="480" t="s">
        <v>784</v>
      </c>
      <c r="B90" s="814" t="s">
        <v>40</v>
      </c>
      <c r="C90" s="815"/>
      <c r="D90" s="811">
        <f t="shared" ref="D90" si="42">SUM(C90)*100/K90</f>
        <v>0</v>
      </c>
      <c r="E90" s="631"/>
      <c r="F90" s="1198">
        <f>SUM(E90)*100/K90</f>
        <v>0</v>
      </c>
      <c r="G90" s="631"/>
      <c r="H90" s="1199">
        <f t="shared" ref="H90:H99" si="43">SUM(G90)*100/K90</f>
        <v>0</v>
      </c>
      <c r="I90" s="631"/>
      <c r="J90" s="1199">
        <f t="shared" ref="J90:J92" si="44">SUM(I90)*100/K90</f>
        <v>0</v>
      </c>
      <c r="K90" s="1195">
        <v>4</v>
      </c>
      <c r="L90" s="804"/>
      <c r="M90" s="373"/>
    </row>
    <row r="91" spans="1:13" ht="13.8" x14ac:dyDescent="0.25">
      <c r="A91" s="409" t="s">
        <v>785</v>
      </c>
      <c r="B91" s="410" t="s">
        <v>40</v>
      </c>
      <c r="C91" s="1229"/>
      <c r="D91" s="811">
        <f t="shared" ref="D91:D92" si="45">SUM(C91)*100/K91</f>
        <v>0</v>
      </c>
      <c r="E91" s="801"/>
      <c r="F91" s="1198">
        <f t="shared" ref="F91:F92" si="46">SUM(E91)*100/K91</f>
        <v>0</v>
      </c>
      <c r="G91" s="801"/>
      <c r="H91" s="1199">
        <f t="shared" si="43"/>
        <v>0</v>
      </c>
      <c r="I91" s="801"/>
      <c r="J91" s="1199">
        <f t="shared" si="44"/>
        <v>0</v>
      </c>
      <c r="K91" s="1195">
        <v>8</v>
      </c>
      <c r="L91" s="527"/>
      <c r="M91" s="527"/>
    </row>
    <row r="92" spans="1:13" ht="13.8" x14ac:dyDescent="0.25">
      <c r="A92" s="399" t="s">
        <v>786</v>
      </c>
      <c r="B92" s="410" t="s">
        <v>40</v>
      </c>
      <c r="C92" s="1229"/>
      <c r="D92" s="811">
        <f t="shared" si="45"/>
        <v>0</v>
      </c>
      <c r="E92" s="801"/>
      <c r="F92" s="1198">
        <f t="shared" si="46"/>
        <v>0</v>
      </c>
      <c r="G92" s="801"/>
      <c r="H92" s="1199">
        <f t="shared" si="43"/>
        <v>0</v>
      </c>
      <c r="I92" s="801"/>
      <c r="J92" s="1199">
        <f t="shared" si="44"/>
        <v>0</v>
      </c>
      <c r="K92" s="1195">
        <v>31</v>
      </c>
      <c r="L92" s="816"/>
      <c r="M92" s="527"/>
    </row>
    <row r="93" spans="1:13" ht="13.8" x14ac:dyDescent="0.25">
      <c r="A93" s="810" t="s">
        <v>376</v>
      </c>
      <c r="B93" s="410" t="s">
        <v>41</v>
      </c>
      <c r="C93" s="1229">
        <v>1</v>
      </c>
      <c r="D93" s="811">
        <f t="shared" ref="D93" si="47">SUM(C93)*100/K93</f>
        <v>100</v>
      </c>
      <c r="E93" s="801">
        <v>0</v>
      </c>
      <c r="F93" s="1198">
        <f t="shared" ref="F93" si="48">SUM(E93)*100/K93</f>
        <v>0</v>
      </c>
      <c r="G93" s="801">
        <v>0</v>
      </c>
      <c r="H93" s="1199">
        <f t="shared" ref="H93" si="49">SUM(G93)*100/K93</f>
        <v>0</v>
      </c>
      <c r="I93" s="801">
        <v>0</v>
      </c>
      <c r="J93" s="1199">
        <f t="shared" ref="J93" si="50">SUM(I93)*100/K93</f>
        <v>0</v>
      </c>
      <c r="K93" s="1195">
        <f t="shared" si="24"/>
        <v>1</v>
      </c>
      <c r="L93" s="816"/>
      <c r="M93" s="527"/>
    </row>
    <row r="94" spans="1:13" ht="13.8" x14ac:dyDescent="0.25">
      <c r="A94" s="810" t="s">
        <v>149</v>
      </c>
      <c r="B94" s="1224" t="s">
        <v>40</v>
      </c>
      <c r="C94" s="813">
        <v>32</v>
      </c>
      <c r="D94" s="1225">
        <f t="shared" si="41"/>
        <v>47.761194029850749</v>
      </c>
      <c r="E94" s="630">
        <v>35</v>
      </c>
      <c r="F94" s="1226">
        <f t="shared" si="1"/>
        <v>52.238805970149251</v>
      </c>
      <c r="G94" s="630">
        <v>0</v>
      </c>
      <c r="H94" s="1227">
        <f t="shared" si="43"/>
        <v>0</v>
      </c>
      <c r="I94" s="630">
        <v>0</v>
      </c>
      <c r="J94" s="1199">
        <f t="shared" si="27"/>
        <v>0</v>
      </c>
      <c r="K94" s="1195">
        <f t="shared" si="24"/>
        <v>67</v>
      </c>
      <c r="L94" s="373"/>
      <c r="M94" s="373"/>
    </row>
    <row r="95" spans="1:13" ht="13.8" x14ac:dyDescent="0.25">
      <c r="A95" s="621" t="s">
        <v>142</v>
      </c>
      <c r="B95" s="1228" t="s">
        <v>40</v>
      </c>
      <c r="C95" s="813">
        <v>9</v>
      </c>
      <c r="D95" s="1225">
        <f t="shared" si="41"/>
        <v>32.142857142857146</v>
      </c>
      <c r="E95" s="630">
        <v>13</v>
      </c>
      <c r="F95" s="1226">
        <f t="shared" si="1"/>
        <v>46.428571428571431</v>
      </c>
      <c r="G95" s="630">
        <v>3</v>
      </c>
      <c r="H95" s="1227">
        <f t="shared" si="43"/>
        <v>10.714285714285714</v>
      </c>
      <c r="I95" s="630">
        <v>3</v>
      </c>
      <c r="J95" s="1199">
        <f t="shared" si="27"/>
        <v>10.714285714285714</v>
      </c>
      <c r="K95" s="1195">
        <f t="shared" si="24"/>
        <v>28</v>
      </c>
      <c r="L95" s="373"/>
      <c r="M95" s="373"/>
    </row>
    <row r="96" spans="1:13" ht="13.8" x14ac:dyDescent="0.25">
      <c r="A96" s="810" t="s">
        <v>196</v>
      </c>
      <c r="B96" s="1224" t="s">
        <v>41</v>
      </c>
      <c r="C96" s="807">
        <v>10</v>
      </c>
      <c r="D96" s="811">
        <f t="shared" si="41"/>
        <v>76.92307692307692</v>
      </c>
      <c r="E96" s="812">
        <v>3</v>
      </c>
      <c r="F96" s="1198">
        <f t="shared" si="1"/>
        <v>23.076923076923077</v>
      </c>
      <c r="G96" s="812">
        <v>0</v>
      </c>
      <c r="H96" s="1199">
        <f t="shared" si="43"/>
        <v>0</v>
      </c>
      <c r="I96" s="812">
        <v>0</v>
      </c>
      <c r="J96" s="1199">
        <f t="shared" si="27"/>
        <v>0</v>
      </c>
      <c r="K96" s="1195">
        <f t="shared" si="24"/>
        <v>13</v>
      </c>
      <c r="L96" s="527"/>
      <c r="M96" s="527"/>
    </row>
    <row r="97" spans="1:13" ht="13.8" x14ac:dyDescent="0.25">
      <c r="A97" s="810" t="s">
        <v>205</v>
      </c>
      <c r="B97" s="1224" t="s">
        <v>41</v>
      </c>
      <c r="C97" s="813">
        <v>4</v>
      </c>
      <c r="D97" s="1225">
        <f t="shared" si="41"/>
        <v>57.142857142857146</v>
      </c>
      <c r="E97" s="630">
        <v>2</v>
      </c>
      <c r="F97" s="1226">
        <f t="shared" si="1"/>
        <v>28.571428571428573</v>
      </c>
      <c r="G97" s="630">
        <v>0</v>
      </c>
      <c r="H97" s="1227">
        <f t="shared" si="43"/>
        <v>0</v>
      </c>
      <c r="I97" s="630">
        <v>1</v>
      </c>
      <c r="J97" s="1199">
        <f t="shared" si="27"/>
        <v>14.285714285714286</v>
      </c>
      <c r="K97" s="1195">
        <f t="shared" si="24"/>
        <v>7</v>
      </c>
      <c r="L97" s="373"/>
      <c r="M97" s="373"/>
    </row>
    <row r="98" spans="1:13" ht="13.8" x14ac:dyDescent="0.25">
      <c r="A98" s="810" t="s">
        <v>348</v>
      </c>
      <c r="B98" s="1224" t="s">
        <v>41</v>
      </c>
      <c r="C98" s="807">
        <v>11</v>
      </c>
      <c r="D98" s="811">
        <f t="shared" si="41"/>
        <v>55</v>
      </c>
      <c r="E98" s="812">
        <v>6</v>
      </c>
      <c r="F98" s="1198">
        <f t="shared" ref="F98:F99" si="51">SUM(E98)*100/K98</f>
        <v>30</v>
      </c>
      <c r="G98" s="812">
        <v>1</v>
      </c>
      <c r="H98" s="1199">
        <f t="shared" si="43"/>
        <v>5</v>
      </c>
      <c r="I98" s="812">
        <v>2</v>
      </c>
      <c r="J98" s="1199">
        <f t="shared" si="27"/>
        <v>10</v>
      </c>
      <c r="K98" s="1195">
        <f t="shared" si="24"/>
        <v>20</v>
      </c>
      <c r="L98" s="527"/>
      <c r="M98" s="527"/>
    </row>
    <row r="99" spans="1:13" ht="13.8" x14ac:dyDescent="0.25">
      <c r="A99" s="810" t="s">
        <v>349</v>
      </c>
      <c r="B99" s="1224" t="s">
        <v>41</v>
      </c>
      <c r="C99" s="813">
        <v>14</v>
      </c>
      <c r="D99" s="1225">
        <f t="shared" si="41"/>
        <v>73.684210526315795</v>
      </c>
      <c r="E99" s="630">
        <v>5</v>
      </c>
      <c r="F99" s="1226">
        <f t="shared" si="51"/>
        <v>26.315789473684209</v>
      </c>
      <c r="G99" s="630">
        <v>0</v>
      </c>
      <c r="H99" s="1227">
        <f t="shared" si="43"/>
        <v>0</v>
      </c>
      <c r="I99" s="630">
        <v>0</v>
      </c>
      <c r="J99" s="1199">
        <f t="shared" si="27"/>
        <v>0</v>
      </c>
      <c r="K99" s="1195">
        <f t="shared" si="24"/>
        <v>19</v>
      </c>
      <c r="L99" s="373"/>
      <c r="M99" s="373"/>
    </row>
    <row r="100" spans="1:13" ht="13.8" x14ac:dyDescent="0.25">
      <c r="A100" s="409" t="s">
        <v>94</v>
      </c>
      <c r="B100" s="410" t="s">
        <v>40</v>
      </c>
      <c r="C100" s="1229">
        <v>11</v>
      </c>
      <c r="D100" s="811">
        <f t="shared" si="0"/>
        <v>7.746478873239437</v>
      </c>
      <c r="E100" s="801">
        <v>14</v>
      </c>
      <c r="F100" s="1198">
        <f t="shared" si="1"/>
        <v>9.8591549295774641</v>
      </c>
      <c r="G100" s="801">
        <v>0</v>
      </c>
      <c r="H100" s="1199">
        <f t="shared" si="2"/>
        <v>0</v>
      </c>
      <c r="I100" s="801">
        <v>117</v>
      </c>
      <c r="J100" s="1199">
        <f t="shared" si="27"/>
        <v>82.394366197183103</v>
      </c>
      <c r="K100" s="1195">
        <f t="shared" si="24"/>
        <v>142</v>
      </c>
      <c r="L100" s="527"/>
      <c r="M100" s="527"/>
    </row>
    <row r="101" spans="1:13" ht="13.8" x14ac:dyDescent="0.25">
      <c r="A101" s="409" t="s">
        <v>6</v>
      </c>
      <c r="B101" s="410" t="s">
        <v>40</v>
      </c>
      <c r="C101" s="1229">
        <v>8</v>
      </c>
      <c r="D101" s="811">
        <f t="shared" si="0"/>
        <v>57.142857142857146</v>
      </c>
      <c r="E101" s="801">
        <v>4</v>
      </c>
      <c r="F101" s="1198">
        <f t="shared" si="1"/>
        <v>28.571428571428573</v>
      </c>
      <c r="G101" s="801">
        <v>0</v>
      </c>
      <c r="H101" s="1199">
        <f t="shared" si="2"/>
        <v>0</v>
      </c>
      <c r="I101" s="801">
        <v>2</v>
      </c>
      <c r="J101" s="1199">
        <f t="shared" si="27"/>
        <v>14.285714285714286</v>
      </c>
      <c r="K101" s="1195">
        <f t="shared" si="24"/>
        <v>14</v>
      </c>
      <c r="L101" s="816"/>
      <c r="M101" s="527"/>
    </row>
    <row r="102" spans="1:13" ht="13.8" x14ac:dyDescent="0.25">
      <c r="A102" s="1414" t="s">
        <v>217</v>
      </c>
      <c r="B102" s="814" t="s">
        <v>40</v>
      </c>
      <c r="C102" s="815">
        <v>1</v>
      </c>
      <c r="D102" s="811">
        <f t="shared" ref="D102" si="52">SUM(C102)*100/K102</f>
        <v>100</v>
      </c>
      <c r="E102" s="631">
        <v>0</v>
      </c>
      <c r="F102" s="1198">
        <f t="shared" ref="F102" si="53">SUM(E102)*100/K102</f>
        <v>0</v>
      </c>
      <c r="G102" s="631">
        <v>0</v>
      </c>
      <c r="H102" s="1199">
        <f t="shared" si="2"/>
        <v>0</v>
      </c>
      <c r="I102" s="631">
        <v>0</v>
      </c>
      <c r="J102" s="1199">
        <f t="shared" ref="J102" si="54">SUM(I102)*100/K102</f>
        <v>0</v>
      </c>
      <c r="K102" s="1195">
        <f t="shared" si="24"/>
        <v>1</v>
      </c>
      <c r="L102" s="527"/>
      <c r="M102" s="527"/>
    </row>
    <row r="103" spans="1:13" ht="13.8" x14ac:dyDescent="0.25">
      <c r="A103" s="1414" t="s">
        <v>218</v>
      </c>
      <c r="B103" s="814" t="s">
        <v>40</v>
      </c>
      <c r="C103" s="815">
        <v>10</v>
      </c>
      <c r="D103" s="811">
        <f t="shared" si="0"/>
        <v>90.909090909090907</v>
      </c>
      <c r="E103" s="631">
        <v>1</v>
      </c>
      <c r="F103" s="1198">
        <f t="shared" si="1"/>
        <v>9.0909090909090917</v>
      </c>
      <c r="G103" s="631">
        <v>0</v>
      </c>
      <c r="H103" s="1199">
        <f t="shared" si="2"/>
        <v>0</v>
      </c>
      <c r="I103" s="631">
        <v>0</v>
      </c>
      <c r="J103" s="1199">
        <f t="shared" si="27"/>
        <v>0</v>
      </c>
      <c r="K103" s="1195">
        <f t="shared" si="24"/>
        <v>11</v>
      </c>
      <c r="L103" s="527"/>
      <c r="M103" s="527"/>
    </row>
    <row r="104" spans="1:13" ht="13.8" x14ac:dyDescent="0.25">
      <c r="A104" s="409" t="s">
        <v>153</v>
      </c>
      <c r="B104" s="814" t="s">
        <v>41</v>
      </c>
      <c r="C104" s="815">
        <v>0</v>
      </c>
      <c r="D104" s="811">
        <f>SUM(C104)*100/K104</f>
        <v>0</v>
      </c>
      <c r="E104" s="631">
        <v>0</v>
      </c>
      <c r="F104" s="1198">
        <f>SUM(E104)*100/K104</f>
        <v>0</v>
      </c>
      <c r="G104" s="631">
        <v>0</v>
      </c>
      <c r="H104" s="1199">
        <f>SUM(G104)*100/K104</f>
        <v>0</v>
      </c>
      <c r="I104" s="631">
        <v>2</v>
      </c>
      <c r="J104" s="1199">
        <f>SUM(I104)*100/K104</f>
        <v>100</v>
      </c>
      <c r="K104" s="1195">
        <f>C104+E104+G104+I104</f>
        <v>2</v>
      </c>
      <c r="L104" s="527"/>
      <c r="M104" s="527"/>
    </row>
    <row r="105" spans="1:13" ht="13.8" x14ac:dyDescent="0.25">
      <c r="A105" s="1414" t="s">
        <v>131</v>
      </c>
      <c r="B105" s="814" t="s">
        <v>41</v>
      </c>
      <c r="C105" s="815">
        <v>4</v>
      </c>
      <c r="D105" s="811">
        <f>SUM(C105)*100/K105</f>
        <v>12.121212121212121</v>
      </c>
      <c r="E105" s="631">
        <v>0</v>
      </c>
      <c r="F105" s="1198">
        <f>SUM(E105)*100/K105</f>
        <v>0</v>
      </c>
      <c r="G105" s="631">
        <v>0</v>
      </c>
      <c r="H105" s="1199">
        <f>SUM(G105)*100/K105</f>
        <v>0</v>
      </c>
      <c r="I105" s="631">
        <v>29</v>
      </c>
      <c r="J105" s="1199">
        <f>SUM(I105)*100/K105</f>
        <v>87.878787878787875</v>
      </c>
      <c r="K105" s="1195">
        <f>C105+E105+G105+I105</f>
        <v>33</v>
      </c>
      <c r="L105" s="373"/>
      <c r="M105" s="373"/>
    </row>
    <row r="106" spans="1:13" ht="13.8" x14ac:dyDescent="0.25">
      <c r="A106" s="409" t="s">
        <v>25</v>
      </c>
      <c r="B106" s="410" t="s">
        <v>40</v>
      </c>
      <c r="C106" s="1229">
        <v>12</v>
      </c>
      <c r="D106" s="811">
        <f t="shared" si="0"/>
        <v>19.047619047619047</v>
      </c>
      <c r="E106" s="801">
        <v>6</v>
      </c>
      <c r="F106" s="1198">
        <f t="shared" si="1"/>
        <v>9.5238095238095237</v>
      </c>
      <c r="G106" s="801">
        <v>0</v>
      </c>
      <c r="H106" s="1199">
        <f t="shared" si="2"/>
        <v>0</v>
      </c>
      <c r="I106" s="801">
        <v>45</v>
      </c>
      <c r="J106" s="1199">
        <f t="shared" si="27"/>
        <v>71.428571428571431</v>
      </c>
      <c r="K106" s="1195">
        <f t="shared" si="24"/>
        <v>63</v>
      </c>
      <c r="L106" s="527"/>
      <c r="M106" s="527"/>
    </row>
    <row r="107" spans="1:13" ht="13.8" x14ac:dyDescent="0.25">
      <c r="A107" s="399" t="s">
        <v>221</v>
      </c>
      <c r="B107" s="410" t="s">
        <v>40</v>
      </c>
      <c r="C107" s="1229">
        <v>5</v>
      </c>
      <c r="D107" s="811">
        <f t="shared" si="0"/>
        <v>100</v>
      </c>
      <c r="E107" s="801">
        <v>0</v>
      </c>
      <c r="F107" s="1198">
        <f t="shared" si="1"/>
        <v>0</v>
      </c>
      <c r="G107" s="801">
        <v>0</v>
      </c>
      <c r="H107" s="1199">
        <f t="shared" si="2"/>
        <v>0</v>
      </c>
      <c r="I107" s="801">
        <v>0</v>
      </c>
      <c r="J107" s="1199">
        <f t="shared" si="27"/>
        <v>0</v>
      </c>
      <c r="K107" s="1195">
        <f t="shared" si="24"/>
        <v>5</v>
      </c>
      <c r="L107" s="816"/>
      <c r="M107" s="527"/>
    </row>
    <row r="108" spans="1:13" ht="13.8" x14ac:dyDescent="0.25">
      <c r="A108" s="480" t="s">
        <v>107</v>
      </c>
      <c r="B108" s="814" t="s">
        <v>40</v>
      </c>
      <c r="C108" s="815">
        <v>26</v>
      </c>
      <c r="D108" s="811">
        <f t="shared" si="0"/>
        <v>66.666666666666671</v>
      </c>
      <c r="E108" s="631">
        <v>12</v>
      </c>
      <c r="F108" s="1198">
        <f>SUM(E108)*100/K108</f>
        <v>30.76923076923077</v>
      </c>
      <c r="G108" s="631">
        <v>1</v>
      </c>
      <c r="H108" s="1199">
        <f t="shared" si="2"/>
        <v>2.5641025641025643</v>
      </c>
      <c r="I108" s="631">
        <v>0</v>
      </c>
      <c r="J108" s="1199">
        <f t="shared" si="27"/>
        <v>0</v>
      </c>
      <c r="K108" s="1195">
        <f t="shared" si="24"/>
        <v>39</v>
      </c>
      <c r="L108" s="804"/>
      <c r="M108" s="373"/>
    </row>
    <row r="109" spans="1:13" ht="13.8" x14ac:dyDescent="0.25">
      <c r="A109" s="409" t="s">
        <v>400</v>
      </c>
      <c r="B109" s="410" t="s">
        <v>40</v>
      </c>
      <c r="C109" s="1229">
        <v>5</v>
      </c>
      <c r="D109" s="811">
        <f t="shared" ref="D109:D111" si="55">SUM(C109)*100/K109</f>
        <v>100</v>
      </c>
      <c r="E109" s="801">
        <v>0</v>
      </c>
      <c r="F109" s="1198">
        <f t="shared" ref="F109:F110" si="56">SUM(E109)*100/K109</f>
        <v>0</v>
      </c>
      <c r="G109" s="801">
        <v>0</v>
      </c>
      <c r="H109" s="1199">
        <f t="shared" si="2"/>
        <v>0</v>
      </c>
      <c r="I109" s="801">
        <v>0</v>
      </c>
      <c r="J109" s="1199">
        <f t="shared" ref="J109:J111" si="57">SUM(I109)*100/K109</f>
        <v>0</v>
      </c>
      <c r="K109" s="1195">
        <f t="shared" si="24"/>
        <v>5</v>
      </c>
      <c r="L109" s="527"/>
      <c r="M109" s="527"/>
    </row>
    <row r="110" spans="1:13" ht="13.8" x14ac:dyDescent="0.25">
      <c r="A110" s="399" t="s">
        <v>401</v>
      </c>
      <c r="B110" s="410" t="s">
        <v>40</v>
      </c>
      <c r="C110" s="1229">
        <v>2</v>
      </c>
      <c r="D110" s="811">
        <f t="shared" si="55"/>
        <v>100</v>
      </c>
      <c r="E110" s="801">
        <v>0</v>
      </c>
      <c r="F110" s="1198">
        <f t="shared" si="56"/>
        <v>0</v>
      </c>
      <c r="G110" s="801">
        <v>0</v>
      </c>
      <c r="H110" s="1199">
        <f t="shared" si="2"/>
        <v>0</v>
      </c>
      <c r="I110" s="801">
        <v>0</v>
      </c>
      <c r="J110" s="1199">
        <f t="shared" si="57"/>
        <v>0</v>
      </c>
      <c r="K110" s="1195">
        <f t="shared" si="24"/>
        <v>2</v>
      </c>
      <c r="L110" s="816"/>
      <c r="M110" s="527"/>
    </row>
    <row r="111" spans="1:13" ht="13.8" x14ac:dyDescent="0.25">
      <c r="A111" s="480" t="s">
        <v>402</v>
      </c>
      <c r="B111" s="814" t="s">
        <v>40</v>
      </c>
      <c r="C111" s="815">
        <v>1</v>
      </c>
      <c r="D111" s="811">
        <f t="shared" si="55"/>
        <v>50</v>
      </c>
      <c r="E111" s="631">
        <v>1</v>
      </c>
      <c r="F111" s="1198">
        <f>SUM(E111)*100/K111</f>
        <v>50</v>
      </c>
      <c r="G111" s="631">
        <v>0</v>
      </c>
      <c r="H111" s="1199">
        <f t="shared" si="2"/>
        <v>0</v>
      </c>
      <c r="I111" s="631">
        <v>0</v>
      </c>
      <c r="J111" s="1199">
        <f t="shared" si="57"/>
        <v>0</v>
      </c>
      <c r="K111" s="1195">
        <f t="shared" si="24"/>
        <v>2</v>
      </c>
      <c r="L111" s="804"/>
      <c r="M111" s="373"/>
    </row>
    <row r="112" spans="1:13" ht="13.8" x14ac:dyDescent="0.25">
      <c r="A112" s="399" t="s">
        <v>350</v>
      </c>
      <c r="B112" s="1224" t="s">
        <v>41</v>
      </c>
      <c r="C112" s="807">
        <v>15</v>
      </c>
      <c r="D112" s="811">
        <f t="shared" ref="D112:D117" si="58">SUM(C112)*100/K112</f>
        <v>68.181818181818187</v>
      </c>
      <c r="E112" s="812">
        <v>2</v>
      </c>
      <c r="F112" s="1198">
        <f t="shared" ref="F112:F113" si="59">SUM(E112)*100/K112</f>
        <v>9.0909090909090917</v>
      </c>
      <c r="G112" s="812">
        <v>0</v>
      </c>
      <c r="H112" s="1199">
        <f t="shared" si="2"/>
        <v>0</v>
      </c>
      <c r="I112" s="812">
        <v>5</v>
      </c>
      <c r="J112" s="1199">
        <f t="shared" si="27"/>
        <v>22.727272727272727</v>
      </c>
      <c r="K112" s="1195">
        <f t="shared" si="24"/>
        <v>22</v>
      </c>
      <c r="L112" s="527"/>
      <c r="M112" s="527"/>
    </row>
    <row r="113" spans="1:13" ht="13.8" x14ac:dyDescent="0.25">
      <c r="A113" s="399" t="s">
        <v>351</v>
      </c>
      <c r="B113" s="1224" t="s">
        <v>41</v>
      </c>
      <c r="C113" s="813">
        <v>1</v>
      </c>
      <c r="D113" s="1225">
        <f t="shared" si="58"/>
        <v>100</v>
      </c>
      <c r="E113" s="630">
        <v>0</v>
      </c>
      <c r="F113" s="1226">
        <f t="shared" si="59"/>
        <v>0</v>
      </c>
      <c r="G113" s="630">
        <v>0</v>
      </c>
      <c r="H113" s="1227">
        <f t="shared" si="2"/>
        <v>0</v>
      </c>
      <c r="I113" s="630">
        <v>0</v>
      </c>
      <c r="J113" s="1199">
        <f t="shared" si="27"/>
        <v>0</v>
      </c>
      <c r="K113" s="1195">
        <f t="shared" si="24"/>
        <v>1</v>
      </c>
      <c r="L113" s="373"/>
      <c r="M113" s="373"/>
    </row>
    <row r="114" spans="1:13" ht="13.8" x14ac:dyDescent="0.25">
      <c r="A114" s="1414" t="s">
        <v>4</v>
      </c>
      <c r="B114" s="1116" t="s">
        <v>40</v>
      </c>
      <c r="C114" s="1230">
        <v>21</v>
      </c>
      <c r="D114" s="1219">
        <f t="shared" si="58"/>
        <v>52.5</v>
      </c>
      <c r="E114" s="631">
        <v>19</v>
      </c>
      <c r="F114" s="1219">
        <f>SUM(E114)*100/K114</f>
        <v>47.5</v>
      </c>
      <c r="G114" s="631">
        <v>0</v>
      </c>
      <c r="H114" s="1204">
        <f t="shared" si="2"/>
        <v>0</v>
      </c>
      <c r="I114" s="631">
        <v>0</v>
      </c>
      <c r="J114" s="1199">
        <f t="shared" si="27"/>
        <v>0</v>
      </c>
      <c r="K114" s="1195">
        <f t="shared" si="24"/>
        <v>40</v>
      </c>
      <c r="L114" s="373"/>
      <c r="M114" s="373"/>
    </row>
    <row r="115" spans="1:13" ht="13.8" x14ac:dyDescent="0.25">
      <c r="A115" s="1414" t="s">
        <v>526</v>
      </c>
      <c r="B115" s="1116" t="s">
        <v>40</v>
      </c>
      <c r="C115" s="1230">
        <v>3</v>
      </c>
      <c r="D115" s="1219">
        <f t="shared" si="58"/>
        <v>100</v>
      </c>
      <c r="E115" s="631">
        <v>0</v>
      </c>
      <c r="F115" s="1219">
        <f>SUM(E115)*100/K115</f>
        <v>0</v>
      </c>
      <c r="G115" s="631">
        <v>0</v>
      </c>
      <c r="H115" s="1204">
        <f t="shared" si="2"/>
        <v>0</v>
      </c>
      <c r="I115" s="631">
        <v>0</v>
      </c>
      <c r="J115" s="1199">
        <f t="shared" si="27"/>
        <v>0</v>
      </c>
      <c r="K115" s="1195">
        <f t="shared" si="24"/>
        <v>3</v>
      </c>
      <c r="L115" s="373"/>
      <c r="M115" s="373"/>
    </row>
    <row r="116" spans="1:13" ht="13.8" x14ac:dyDescent="0.25">
      <c r="A116" s="1414" t="s">
        <v>219</v>
      </c>
      <c r="B116" s="1116" t="s">
        <v>40</v>
      </c>
      <c r="C116" s="1230">
        <v>5</v>
      </c>
      <c r="D116" s="1219">
        <f t="shared" si="58"/>
        <v>41.666666666666664</v>
      </c>
      <c r="E116" s="631">
        <v>7</v>
      </c>
      <c r="F116" s="1219">
        <f>SUM(E116)*100/K116</f>
        <v>58.333333333333336</v>
      </c>
      <c r="G116" s="631">
        <v>0</v>
      </c>
      <c r="H116" s="1204">
        <f t="shared" si="2"/>
        <v>0</v>
      </c>
      <c r="I116" s="631">
        <v>0</v>
      </c>
      <c r="J116" s="1199">
        <f t="shared" si="27"/>
        <v>0</v>
      </c>
      <c r="K116" s="1195">
        <f t="shared" si="24"/>
        <v>12</v>
      </c>
      <c r="L116" s="373"/>
      <c r="M116" s="373"/>
    </row>
    <row r="117" spans="1:13" ht="15" x14ac:dyDescent="0.25">
      <c r="A117" s="582" t="s">
        <v>171</v>
      </c>
      <c r="B117" s="1116" t="s">
        <v>40</v>
      </c>
      <c r="C117" s="1230">
        <v>6</v>
      </c>
      <c r="D117" s="1078">
        <f t="shared" si="58"/>
        <v>26.086956521739129</v>
      </c>
      <c r="E117" s="1230">
        <v>8</v>
      </c>
      <c r="F117" s="1219">
        <f>SUM(E117)*100/K117</f>
        <v>34.782608695652172</v>
      </c>
      <c r="G117" s="631">
        <v>7</v>
      </c>
      <c r="H117" s="1204">
        <f t="shared" si="2"/>
        <v>30.434782608695652</v>
      </c>
      <c r="I117" s="631">
        <v>2</v>
      </c>
      <c r="J117" s="1199">
        <f t="shared" si="27"/>
        <v>8.695652173913043</v>
      </c>
      <c r="K117" s="1195">
        <f>C117+E117+G117+I117</f>
        <v>23</v>
      </c>
      <c r="L117" s="299"/>
      <c r="M117" s="299"/>
    </row>
    <row r="118" spans="1:13" ht="15.6" thickBot="1" x14ac:dyDescent="0.3">
      <c r="A118" s="817" t="s">
        <v>55</v>
      </c>
      <c r="B118" s="1206"/>
      <c r="C118" s="1208">
        <f>SUM(C88:C117)</f>
        <v>337</v>
      </c>
      <c r="D118" s="1209">
        <f t="shared" si="0"/>
        <v>42.4968474148802</v>
      </c>
      <c r="E118" s="1208">
        <f>SUM(E88:E117)</f>
        <v>191</v>
      </c>
      <c r="F118" s="1209">
        <f t="shared" si="1"/>
        <v>24.085750315258512</v>
      </c>
      <c r="G118" s="1208">
        <f>SUM(G88:G117)</f>
        <v>14</v>
      </c>
      <c r="H118" s="1209">
        <f t="shared" si="2"/>
        <v>1.7654476670870114</v>
      </c>
      <c r="I118" s="1208">
        <f>SUM(I88:I117)</f>
        <v>208</v>
      </c>
      <c r="J118" s="1209">
        <f t="shared" si="27"/>
        <v>26.229508196721312</v>
      </c>
      <c r="K118" s="1211">
        <f>SUM(K88:K117)</f>
        <v>793</v>
      </c>
      <c r="L118" s="1113"/>
      <c r="M118" s="347"/>
    </row>
    <row r="119" spans="1:13" ht="18" thickBot="1" x14ac:dyDescent="0.3">
      <c r="A119" s="1231" t="s">
        <v>8</v>
      </c>
      <c r="B119" s="1232"/>
      <c r="C119" s="1233">
        <f>SUM(C118,C87,C54,C29)</f>
        <v>1082</v>
      </c>
      <c r="D119" s="1234">
        <f t="shared" si="0"/>
        <v>50.208816705336424</v>
      </c>
      <c r="E119" s="1233">
        <f>SUM(E118,E87,E54,E29)</f>
        <v>646</v>
      </c>
      <c r="F119" s="1234">
        <f t="shared" si="1"/>
        <v>29.976798143851507</v>
      </c>
      <c r="G119" s="1235">
        <f>SUM(G118,G87,G54,G29)</f>
        <v>84</v>
      </c>
      <c r="H119" s="1234">
        <f t="shared" si="2"/>
        <v>3.8979118329466358</v>
      </c>
      <c r="I119" s="1235">
        <f>SUM(I118,I87,I54,I29)</f>
        <v>290</v>
      </c>
      <c r="J119" s="1234">
        <f t="shared" si="27"/>
        <v>13.45707656612529</v>
      </c>
      <c r="K119" s="1449">
        <f>SUM(K118,K87,K54,K29)</f>
        <v>2155</v>
      </c>
      <c r="L119" s="347"/>
      <c r="M119" s="527"/>
    </row>
    <row r="120" spans="1:13" ht="14.4" thickBot="1" x14ac:dyDescent="0.3">
      <c r="A120" s="373"/>
      <c r="B120" s="373"/>
      <c r="C120" s="373"/>
      <c r="D120" s="804"/>
      <c r="E120" s="818"/>
      <c r="F120" s="818"/>
      <c r="G120" s="818"/>
      <c r="H120" s="373"/>
      <c r="I120" s="818"/>
      <c r="J120" s="373"/>
      <c r="K120" s="804"/>
      <c r="L120" s="819"/>
      <c r="M120" s="527"/>
    </row>
    <row r="121" spans="1:13" ht="15.6" thickBot="1" x14ac:dyDescent="0.3">
      <c r="A121" s="1236" t="s">
        <v>374</v>
      </c>
      <c r="B121" s="1237"/>
      <c r="C121" s="1237"/>
      <c r="D121" s="1237"/>
      <c r="E121" s="1237"/>
      <c r="F121" s="1237"/>
      <c r="G121" s="1237"/>
      <c r="H121" s="1237"/>
      <c r="I121" s="1237"/>
      <c r="J121" s="1237"/>
      <c r="K121" s="1238"/>
      <c r="L121" s="819"/>
      <c r="M121" s="347"/>
    </row>
    <row r="122" spans="1:13" ht="15" x14ac:dyDescent="0.25">
      <c r="A122" s="1239"/>
      <c r="B122" s="1239"/>
      <c r="C122" s="1239"/>
      <c r="D122" s="1239"/>
      <c r="E122" s="1240"/>
      <c r="F122" s="1240"/>
      <c r="G122" s="1240"/>
      <c r="H122" s="1240"/>
      <c r="I122" s="1240"/>
      <c r="J122" s="1240"/>
      <c r="K122" s="1240"/>
      <c r="L122" s="299"/>
      <c r="M122" s="819"/>
    </row>
    <row r="123" spans="1:13" s="741" customFormat="1" ht="15" customHeight="1" x14ac:dyDescent="0.25">
      <c r="A123" s="1756" t="s">
        <v>535</v>
      </c>
      <c r="B123" s="1756"/>
      <c r="C123" s="1756"/>
      <c r="D123" s="1756"/>
      <c r="E123" s="1756"/>
      <c r="F123" s="1756"/>
      <c r="G123" s="1756"/>
      <c r="H123" s="1756"/>
      <c r="I123" s="1756"/>
      <c r="J123" s="1756"/>
      <c r="K123" s="1756"/>
      <c r="L123" s="347"/>
      <c r="M123" s="347"/>
    </row>
    <row r="124" spans="1:13" ht="15" x14ac:dyDescent="0.25">
      <c r="A124" s="299"/>
      <c r="B124" s="1241"/>
      <c r="C124" s="1241"/>
      <c r="D124" s="1241"/>
      <c r="E124" s="1241"/>
      <c r="F124" s="1241"/>
      <c r="G124" s="1241"/>
      <c r="H124" s="1241"/>
      <c r="I124" s="1241"/>
      <c r="J124" s="1241"/>
      <c r="K124" s="1241"/>
      <c r="L124" s="299"/>
      <c r="M124" s="299"/>
    </row>
    <row r="125" spans="1:13" ht="15" x14ac:dyDescent="0.25">
      <c r="A125" s="300" t="s">
        <v>783</v>
      </c>
      <c r="B125" s="1241"/>
      <c r="C125" s="1241"/>
      <c r="D125" s="1241"/>
      <c r="E125" s="1241"/>
      <c r="F125" s="1241"/>
      <c r="G125" s="1241"/>
      <c r="H125" s="1241"/>
      <c r="I125" s="1241"/>
      <c r="J125" s="1241"/>
      <c r="K125" s="1241"/>
      <c r="L125" s="299"/>
      <c r="M125" s="299"/>
    </row>
    <row r="126" spans="1:13" ht="15" x14ac:dyDescent="0.25">
      <c r="A126" s="299"/>
      <c r="B126" s="1241"/>
      <c r="C126" s="1241"/>
      <c r="D126" s="1241"/>
      <c r="E126" s="1241"/>
      <c r="F126" s="1241"/>
      <c r="G126" s="1241"/>
      <c r="H126" s="1241"/>
      <c r="I126" s="1241"/>
      <c r="J126" s="1241"/>
      <c r="K126" s="1241"/>
      <c r="L126" s="299"/>
      <c r="M126" s="299"/>
    </row>
    <row r="127" spans="1:13" ht="15" x14ac:dyDescent="0.25">
      <c r="A127" s="300" t="s">
        <v>37</v>
      </c>
      <c r="B127" s="1242"/>
      <c r="C127" s="299"/>
      <c r="D127" s="299"/>
      <c r="E127" s="299"/>
      <c r="F127" s="299"/>
      <c r="G127" s="299"/>
      <c r="H127" s="299"/>
      <c r="I127" s="299"/>
      <c r="J127" s="299"/>
      <c r="K127" s="299"/>
      <c r="L127" s="299"/>
      <c r="M127" s="299"/>
    </row>
    <row r="128" spans="1:13" ht="15" x14ac:dyDescent="0.25">
      <c r="A128" s="1243" t="s">
        <v>445</v>
      </c>
      <c r="B128" s="1242"/>
      <c r="C128" s="299"/>
      <c r="D128" s="299"/>
      <c r="E128" s="299"/>
      <c r="F128" s="299"/>
      <c r="G128" s="299"/>
      <c r="H128" s="299"/>
      <c r="I128" s="299"/>
      <c r="J128" s="299"/>
      <c r="K128" s="299"/>
      <c r="L128" s="299"/>
      <c r="M128" s="299"/>
    </row>
    <row r="129" spans="1:13" ht="15" x14ac:dyDescent="0.25">
      <c r="A129" s="1243"/>
      <c r="B129" s="1242"/>
      <c r="C129" s="299"/>
      <c r="D129" s="299"/>
      <c r="E129" s="299"/>
      <c r="F129" s="299"/>
      <c r="G129" s="299"/>
      <c r="H129" s="299"/>
      <c r="I129" s="299"/>
      <c r="J129" s="299"/>
      <c r="K129" s="299"/>
      <c r="L129" s="299"/>
      <c r="M129" s="299"/>
    </row>
    <row r="130" spans="1:13" ht="15" x14ac:dyDescent="0.25">
      <c r="A130" s="1243"/>
      <c r="B130" s="1242"/>
      <c r="C130" s="299"/>
      <c r="D130" s="299"/>
      <c r="E130" s="299"/>
      <c r="F130" s="299"/>
      <c r="G130" s="299"/>
      <c r="H130" s="299"/>
      <c r="I130" s="299"/>
      <c r="J130" s="299"/>
      <c r="K130" s="299"/>
      <c r="L130" s="299"/>
      <c r="M130" s="299"/>
    </row>
    <row r="132" spans="1:13" ht="15" x14ac:dyDescent="0.25">
      <c r="A132" s="464"/>
      <c r="B132" s="1242"/>
      <c r="C132" s="299"/>
      <c r="D132" s="299"/>
      <c r="E132" s="299"/>
      <c r="F132" s="299"/>
      <c r="G132" s="299"/>
      <c r="H132" s="299"/>
      <c r="I132" s="299"/>
      <c r="J132" s="299"/>
      <c r="K132" s="299"/>
      <c r="L132" s="299"/>
      <c r="M132" s="299"/>
    </row>
  </sheetData>
  <mergeCells count="15">
    <mergeCell ref="A123:K123"/>
    <mergeCell ref="K8:K9"/>
    <mergeCell ref="A62:A63"/>
    <mergeCell ref="B62:B63"/>
    <mergeCell ref="C62:D62"/>
    <mergeCell ref="E62:F62"/>
    <mergeCell ref="G62:H62"/>
    <mergeCell ref="I62:J62"/>
    <mergeCell ref="K62:K63"/>
    <mergeCell ref="A8:A9"/>
    <mergeCell ref="B8:B9"/>
    <mergeCell ref="C8:D8"/>
    <mergeCell ref="E8:F8"/>
    <mergeCell ref="G8:H8"/>
    <mergeCell ref="I8:J8"/>
  </mergeCells>
  <pageMargins left="0.7" right="0.7" top="0.78740157499999996" bottom="0.78740157499999996" header="0.3" footer="0.3"/>
  <pageSetup paperSize="9" scale="53" orientation="portrait" horizontalDpi="1200" verticalDpi="1200" r:id="rId1"/>
  <headerFooter>
    <oddHeader>&amp;LFachhochschule Südwestfalen
- Der Kanzler -&amp;RIserlohn, 01.12.2023
SG 2.1</oddHeader>
    <oddFooter>&amp;RTabelle 7</oddFooter>
  </headerFooter>
  <rowBreaks count="1" manualBreakCount="1">
    <brk id="5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opLeftCell="A115" zoomScale="80" zoomScaleNormal="80" workbookViewId="0">
      <selection activeCell="A137" sqref="A137"/>
    </sheetView>
  </sheetViews>
  <sheetFormatPr baseColWidth="10" defaultColWidth="11.5546875" defaultRowHeight="13.2" x14ac:dyDescent="0.25"/>
  <cols>
    <col min="1" max="1" width="47.6640625" style="711" customWidth="1"/>
    <col min="2" max="2" width="8" style="711" customWidth="1"/>
    <col min="3" max="3" width="8.33203125" style="711" customWidth="1"/>
    <col min="4" max="4" width="8.6640625" style="711" customWidth="1"/>
    <col min="5" max="5" width="7.6640625" style="711" customWidth="1"/>
    <col min="6" max="6" width="8.6640625" style="711" customWidth="1"/>
    <col min="7" max="7" width="8.33203125" style="711" customWidth="1"/>
    <col min="8" max="8" width="8.6640625" style="711" customWidth="1"/>
    <col min="9" max="9" width="7.6640625" style="711" customWidth="1"/>
    <col min="10" max="10" width="8.6640625" style="711" customWidth="1"/>
    <col min="11" max="11" width="7.6640625" style="711" customWidth="1"/>
    <col min="12" max="12" width="8.6640625" style="711" customWidth="1"/>
    <col min="13" max="13" width="7.6640625" style="711" customWidth="1"/>
    <col min="14" max="14" width="8.6640625" style="711" customWidth="1"/>
    <col min="15" max="15" width="8.33203125" style="711" customWidth="1"/>
    <col min="16" max="16" width="8.6640625" style="711" customWidth="1"/>
    <col min="17" max="17" width="7.6640625" style="711" customWidth="1"/>
    <col min="18" max="18" width="8.6640625" style="711" customWidth="1"/>
    <col min="19" max="19" width="15.6640625" style="711" customWidth="1"/>
    <col min="20" max="20" width="8.33203125" style="711" customWidth="1"/>
    <col min="21" max="16384" width="11.5546875" style="711"/>
  </cols>
  <sheetData>
    <row r="1" spans="1:21" ht="15" x14ac:dyDescent="0.25">
      <c r="A1" s="299"/>
      <c r="B1" s="299"/>
      <c r="C1" s="299"/>
      <c r="D1" s="299"/>
      <c r="E1" s="299"/>
      <c r="F1" s="299"/>
      <c r="G1" s="299"/>
      <c r="H1" s="299"/>
      <c r="I1" s="299"/>
      <c r="J1" s="299"/>
      <c r="K1" s="299"/>
      <c r="L1" s="299"/>
      <c r="M1" s="299"/>
      <c r="N1" s="299"/>
      <c r="O1" s="299"/>
      <c r="P1" s="299"/>
      <c r="Q1" s="299"/>
      <c r="R1" s="299"/>
      <c r="S1" s="299"/>
      <c r="T1" s="299"/>
      <c r="U1" s="299"/>
    </row>
    <row r="2" spans="1:21" ht="15" x14ac:dyDescent="0.25">
      <c r="A2" s="299"/>
      <c r="B2" s="299"/>
      <c r="C2" s="299"/>
      <c r="D2" s="299"/>
      <c r="E2" s="299"/>
      <c r="F2" s="299"/>
      <c r="G2" s="299"/>
      <c r="H2" s="299"/>
      <c r="I2" s="299"/>
      <c r="J2" s="299"/>
      <c r="K2" s="299"/>
      <c r="L2" s="299"/>
      <c r="M2" s="299"/>
      <c r="N2" s="299"/>
      <c r="O2" s="299"/>
      <c r="P2" s="299"/>
      <c r="Q2" s="299"/>
      <c r="R2" s="299"/>
      <c r="S2" s="299"/>
      <c r="T2" s="299"/>
      <c r="U2" s="299"/>
    </row>
    <row r="3" spans="1:21" ht="15" x14ac:dyDescent="0.25">
      <c r="A3" s="299"/>
      <c r="B3" s="299"/>
      <c r="C3" s="299"/>
      <c r="D3" s="299"/>
      <c r="E3" s="299"/>
      <c r="F3" s="299"/>
      <c r="G3" s="299"/>
      <c r="H3" s="299"/>
      <c r="I3" s="299"/>
      <c r="J3" s="299"/>
      <c r="K3" s="299"/>
      <c r="L3" s="299"/>
      <c r="M3" s="299"/>
      <c r="N3" s="299"/>
      <c r="O3" s="299"/>
      <c r="P3" s="299"/>
      <c r="Q3" s="299"/>
      <c r="R3" s="299"/>
      <c r="S3" s="299"/>
      <c r="T3" s="299"/>
      <c r="U3" s="299"/>
    </row>
    <row r="4" spans="1:21" ht="17.399999999999999" x14ac:dyDescent="0.3">
      <c r="A4" s="535" t="s">
        <v>497</v>
      </c>
      <c r="B4" s="307"/>
      <c r="C4" s="522"/>
      <c r="D4" s="522"/>
      <c r="E4" s="307"/>
      <c r="F4" s="522"/>
      <c r="G4" s="522"/>
      <c r="H4" s="522"/>
      <c r="I4" s="522"/>
      <c r="J4" s="522"/>
      <c r="K4" s="522"/>
      <c r="L4" s="373"/>
      <c r="M4" s="373"/>
      <c r="N4" s="373"/>
      <c r="O4" s="373"/>
      <c r="P4" s="373"/>
      <c r="Q4" s="373"/>
      <c r="R4" s="373"/>
      <c r="S4" s="373"/>
      <c r="T4" s="373"/>
      <c r="U4" s="373"/>
    </row>
    <row r="5" spans="1:21" ht="17.399999999999999" x14ac:dyDescent="0.3">
      <c r="A5" s="536" t="s">
        <v>452</v>
      </c>
      <c r="B5" s="307"/>
      <c r="C5" s="522"/>
      <c r="D5" s="522"/>
      <c r="E5" s="307"/>
      <c r="F5" s="522"/>
      <c r="G5" s="522"/>
      <c r="H5" s="522"/>
      <c r="I5" s="522"/>
      <c r="J5" s="522"/>
      <c r="K5" s="522"/>
      <c r="L5" s="373"/>
      <c r="M5" s="373"/>
      <c r="N5" s="373"/>
      <c r="O5" s="373"/>
      <c r="P5" s="373"/>
      <c r="Q5" s="373"/>
      <c r="R5" s="373"/>
      <c r="S5" s="373"/>
      <c r="T5" s="373"/>
      <c r="U5" s="373"/>
    </row>
    <row r="6" spans="1:21" ht="15" x14ac:dyDescent="0.25">
      <c r="A6" s="629" t="s">
        <v>496</v>
      </c>
      <c r="B6" s="307"/>
      <c r="C6" s="522"/>
      <c r="D6" s="522"/>
      <c r="E6" s="307"/>
      <c r="F6" s="522"/>
      <c r="G6" s="522"/>
      <c r="H6" s="522"/>
      <c r="I6" s="522"/>
      <c r="J6" s="522"/>
      <c r="K6" s="522"/>
      <c r="L6" s="373"/>
      <c r="M6" s="373"/>
      <c r="N6" s="373"/>
      <c r="O6" s="373"/>
      <c r="P6" s="373"/>
      <c r="Q6" s="373"/>
      <c r="R6" s="373"/>
      <c r="S6" s="373"/>
      <c r="T6" s="373"/>
      <c r="U6" s="373"/>
    </row>
    <row r="7" spans="1:21" ht="15.6" thickBot="1" x14ac:dyDescent="0.3">
      <c r="A7" s="629"/>
      <c r="B7" s="1244"/>
      <c r="C7" s="522"/>
      <c r="D7" s="522"/>
      <c r="E7" s="307"/>
      <c r="F7" s="522"/>
      <c r="G7" s="522"/>
      <c r="H7" s="522"/>
      <c r="I7" s="522"/>
      <c r="J7" s="522"/>
      <c r="K7" s="522"/>
      <c r="L7" s="373"/>
      <c r="M7" s="373"/>
      <c r="N7" s="373"/>
      <c r="O7" s="373"/>
      <c r="P7" s="373"/>
      <c r="Q7" s="373"/>
      <c r="R7" s="373"/>
      <c r="S7" s="373"/>
      <c r="T7" s="373"/>
      <c r="U7" s="373"/>
    </row>
    <row r="8" spans="1:21" ht="15.6" thickBot="1" x14ac:dyDescent="0.3">
      <c r="A8" s="1770" t="s">
        <v>2</v>
      </c>
      <c r="B8" s="1773" t="s">
        <v>375</v>
      </c>
      <c r="C8" s="1776" t="s">
        <v>453</v>
      </c>
      <c r="D8" s="1777"/>
      <c r="E8" s="1777"/>
      <c r="F8" s="1777"/>
      <c r="G8" s="1777"/>
      <c r="H8" s="1777"/>
      <c r="I8" s="1777"/>
      <c r="J8" s="1777"/>
      <c r="K8" s="1777"/>
      <c r="L8" s="1777"/>
      <c r="M8" s="1777"/>
      <c r="N8" s="1777"/>
      <c r="O8" s="1777"/>
      <c r="P8" s="1777"/>
      <c r="Q8" s="1777"/>
      <c r="R8" s="1778"/>
      <c r="S8" s="1765" t="s">
        <v>454</v>
      </c>
      <c r="T8" s="299"/>
      <c r="U8" s="299"/>
    </row>
    <row r="9" spans="1:21" ht="13.8" x14ac:dyDescent="0.25">
      <c r="A9" s="1771"/>
      <c r="B9" s="1774"/>
      <c r="C9" s="1763">
        <v>2023</v>
      </c>
      <c r="D9" s="1764"/>
      <c r="E9" s="1768">
        <v>2022</v>
      </c>
      <c r="F9" s="1764"/>
      <c r="G9" s="1768">
        <v>2021</v>
      </c>
      <c r="H9" s="1764"/>
      <c r="I9" s="1763">
        <v>2020</v>
      </c>
      <c r="J9" s="1764"/>
      <c r="K9" s="1763">
        <v>2019</v>
      </c>
      <c r="L9" s="1764"/>
      <c r="M9" s="1763">
        <v>2018</v>
      </c>
      <c r="N9" s="1764"/>
      <c r="O9" s="1763" t="s">
        <v>498</v>
      </c>
      <c r="P9" s="1764"/>
      <c r="Q9" s="1763" t="s">
        <v>499</v>
      </c>
      <c r="R9" s="1764"/>
      <c r="S9" s="1766"/>
      <c r="T9" s="373"/>
      <c r="U9" s="373"/>
    </row>
    <row r="10" spans="1:21" ht="31.2" customHeight="1" thickBot="1" x14ac:dyDescent="0.3">
      <c r="A10" s="1772"/>
      <c r="B10" s="1775"/>
      <c r="C10" s="1185" t="s">
        <v>65</v>
      </c>
      <c r="D10" s="1186" t="s">
        <v>16</v>
      </c>
      <c r="E10" s="1245" t="s">
        <v>65</v>
      </c>
      <c r="F10" s="1186" t="s">
        <v>16</v>
      </c>
      <c r="G10" s="1245" t="s">
        <v>65</v>
      </c>
      <c r="H10" s="1186" t="s">
        <v>16</v>
      </c>
      <c r="I10" s="1187" t="s">
        <v>65</v>
      </c>
      <c r="J10" s="1188" t="s">
        <v>16</v>
      </c>
      <c r="K10" s="1187" t="s">
        <v>65</v>
      </c>
      <c r="L10" s="1188" t="s">
        <v>16</v>
      </c>
      <c r="M10" s="1187" t="s">
        <v>65</v>
      </c>
      <c r="N10" s="1188" t="s">
        <v>16</v>
      </c>
      <c r="O10" s="1187" t="s">
        <v>65</v>
      </c>
      <c r="P10" s="1188" t="s">
        <v>16</v>
      </c>
      <c r="Q10" s="1187" t="s">
        <v>65</v>
      </c>
      <c r="R10" s="1188" t="s">
        <v>16</v>
      </c>
      <c r="S10" s="1767"/>
      <c r="T10" s="373"/>
      <c r="U10" s="373"/>
    </row>
    <row r="11" spans="1:21" ht="13.8" x14ac:dyDescent="0.25">
      <c r="A11" s="409" t="s">
        <v>387</v>
      </c>
      <c r="B11" s="348" t="s">
        <v>40</v>
      </c>
      <c r="C11" s="1197">
        <v>14</v>
      </c>
      <c r="D11" s="1198">
        <f>SUM(C11)*100/S11</f>
        <v>25</v>
      </c>
      <c r="E11" s="913">
        <v>20</v>
      </c>
      <c r="F11" s="1198">
        <f>SUM(E11)*100/S11</f>
        <v>35.714285714285715</v>
      </c>
      <c r="G11" s="913">
        <v>10</v>
      </c>
      <c r="H11" s="1202">
        <f t="shared" ref="H11:H54" si="0">SUM(G11)*100/S11</f>
        <v>17.857142857142858</v>
      </c>
      <c r="I11" s="812">
        <v>5</v>
      </c>
      <c r="J11" s="1198">
        <f t="shared" ref="J11:J54" si="1">SUM(I11)*100/S11</f>
        <v>8.9285714285714288</v>
      </c>
      <c r="K11" s="807">
        <v>1</v>
      </c>
      <c r="L11" s="1202">
        <f t="shared" ref="L11:L54" si="2">SUM(K11)*100/S11</f>
        <v>1.7857142857142858</v>
      </c>
      <c r="M11" s="1246">
        <v>2</v>
      </c>
      <c r="N11" s="1198">
        <f t="shared" ref="N11:N54" si="3">SUM(M11)*100/S11</f>
        <v>3.5714285714285716</v>
      </c>
      <c r="O11" s="1247">
        <v>4</v>
      </c>
      <c r="P11" s="1202">
        <f t="shared" ref="P11:P54" si="4">SUM(O11)*100/S11</f>
        <v>7.1428571428571432</v>
      </c>
      <c r="Q11" s="1246">
        <v>0</v>
      </c>
      <c r="R11" s="1198">
        <f t="shared" ref="R11:R54" si="5">SUM(Q11)*100/S11</f>
        <v>0</v>
      </c>
      <c r="S11" s="1248">
        <f>C11+E11+G11+I11+K11+M11+O11+Q11</f>
        <v>56</v>
      </c>
      <c r="T11" s="373"/>
      <c r="U11" s="373"/>
    </row>
    <row r="12" spans="1:21" ht="13.8" x14ac:dyDescent="0.25">
      <c r="A12" s="396" t="s">
        <v>151</v>
      </c>
      <c r="B12" s="333" t="s">
        <v>40</v>
      </c>
      <c r="C12" s="1249">
        <v>18</v>
      </c>
      <c r="D12" s="1078">
        <f t="shared" ref="D12:D55" si="6">SUM(C12)*100/S12</f>
        <v>50</v>
      </c>
      <c r="E12" s="1250">
        <v>9</v>
      </c>
      <c r="F12" s="1217">
        <f t="shared" ref="F12" si="7">SUM(E12)*100/S12</f>
        <v>25</v>
      </c>
      <c r="G12" s="1250">
        <v>1</v>
      </c>
      <c r="H12" s="1251">
        <f t="shared" si="0"/>
        <v>2.7777777777777777</v>
      </c>
      <c r="I12" s="1252">
        <v>3</v>
      </c>
      <c r="J12" s="1217">
        <f t="shared" si="1"/>
        <v>8.3333333333333339</v>
      </c>
      <c r="K12" s="1253">
        <v>0</v>
      </c>
      <c r="L12" s="1251">
        <f t="shared" si="2"/>
        <v>0</v>
      </c>
      <c r="M12" s="1254">
        <v>2</v>
      </c>
      <c r="N12" s="1217">
        <f t="shared" si="3"/>
        <v>5.5555555555555554</v>
      </c>
      <c r="O12" s="1255">
        <v>2</v>
      </c>
      <c r="P12" s="1251">
        <f t="shared" si="4"/>
        <v>5.5555555555555554</v>
      </c>
      <c r="Q12" s="1254">
        <v>1</v>
      </c>
      <c r="R12" s="1217">
        <f t="shared" si="5"/>
        <v>2.7777777777777777</v>
      </c>
      <c r="S12" s="1248">
        <f>C12+E12+G12+I12+K12+M12+O12+Q12</f>
        <v>36</v>
      </c>
      <c r="T12" s="373"/>
      <c r="U12" s="373"/>
    </row>
    <row r="13" spans="1:21" ht="13.8" x14ac:dyDescent="0.25">
      <c r="A13" s="396" t="s">
        <v>38</v>
      </c>
      <c r="B13" s="914" t="s">
        <v>40</v>
      </c>
      <c r="C13" s="801">
        <v>7</v>
      </c>
      <c r="D13" s="1078">
        <f t="shared" si="6"/>
        <v>41.176470588235297</v>
      </c>
      <c r="E13" s="808">
        <v>2</v>
      </c>
      <c r="F13" s="1078">
        <f t="shared" ref="F13:F54" si="8">SUM(E13)*100/S13</f>
        <v>11.764705882352942</v>
      </c>
      <c r="G13" s="808">
        <v>0</v>
      </c>
      <c r="H13" s="1219">
        <f t="shared" si="0"/>
        <v>0</v>
      </c>
      <c r="I13" s="801">
        <v>5</v>
      </c>
      <c r="J13" s="1078">
        <f t="shared" si="1"/>
        <v>29.411764705882351</v>
      </c>
      <c r="K13" s="808">
        <v>2</v>
      </c>
      <c r="L13" s="1219">
        <f t="shared" si="2"/>
        <v>11.764705882352942</v>
      </c>
      <c r="M13" s="1256">
        <v>1</v>
      </c>
      <c r="N13" s="1078">
        <f t="shared" si="3"/>
        <v>5.882352941176471</v>
      </c>
      <c r="O13" s="1257">
        <v>0</v>
      </c>
      <c r="P13" s="1219">
        <f t="shared" si="4"/>
        <v>0</v>
      </c>
      <c r="Q13" s="1256">
        <v>0</v>
      </c>
      <c r="R13" s="1078">
        <f t="shared" si="5"/>
        <v>0</v>
      </c>
      <c r="S13" s="1248">
        <f t="shared" ref="S13:S54" si="9">C13+E13+G13+I13+K13+M13+O13+Q13</f>
        <v>17</v>
      </c>
      <c r="T13" s="373"/>
      <c r="U13" s="373"/>
    </row>
    <row r="14" spans="1:21" ht="13.8" x14ac:dyDescent="0.25">
      <c r="A14" s="396" t="s">
        <v>514</v>
      </c>
      <c r="B14" s="914" t="s">
        <v>40</v>
      </c>
      <c r="C14" s="801">
        <v>0</v>
      </c>
      <c r="D14" s="1078">
        <f t="shared" si="6"/>
        <v>0</v>
      </c>
      <c r="E14" s="808">
        <v>1</v>
      </c>
      <c r="F14" s="1078">
        <f t="shared" ref="F14" si="10">SUM(E14)*100/S14</f>
        <v>100</v>
      </c>
      <c r="G14" s="808">
        <v>0</v>
      </c>
      <c r="H14" s="1219">
        <f t="shared" si="0"/>
        <v>0</v>
      </c>
      <c r="I14" s="801">
        <v>0</v>
      </c>
      <c r="J14" s="1078">
        <f t="shared" si="1"/>
        <v>0</v>
      </c>
      <c r="K14" s="808">
        <v>0</v>
      </c>
      <c r="L14" s="1219">
        <f t="shared" si="2"/>
        <v>0</v>
      </c>
      <c r="M14" s="1256">
        <v>0</v>
      </c>
      <c r="N14" s="1078">
        <f t="shared" si="3"/>
        <v>0</v>
      </c>
      <c r="O14" s="1257">
        <v>0</v>
      </c>
      <c r="P14" s="1219">
        <f t="shared" si="4"/>
        <v>0</v>
      </c>
      <c r="Q14" s="1256">
        <v>0</v>
      </c>
      <c r="R14" s="1078">
        <f t="shared" si="5"/>
        <v>0</v>
      </c>
      <c r="S14" s="1248">
        <f t="shared" si="9"/>
        <v>1</v>
      </c>
      <c r="T14" s="373"/>
      <c r="U14" s="373"/>
    </row>
    <row r="15" spans="1:21" ht="13.8" x14ac:dyDescent="0.25">
      <c r="A15" s="396" t="s">
        <v>92</v>
      </c>
      <c r="B15" s="914" t="s">
        <v>40</v>
      </c>
      <c r="C15" s="801">
        <v>2</v>
      </c>
      <c r="D15" s="1078">
        <f t="shared" si="6"/>
        <v>40</v>
      </c>
      <c r="E15" s="808">
        <v>0</v>
      </c>
      <c r="F15" s="1078">
        <f t="shared" si="8"/>
        <v>0</v>
      </c>
      <c r="G15" s="808">
        <v>0</v>
      </c>
      <c r="H15" s="1219">
        <f t="shared" si="0"/>
        <v>0</v>
      </c>
      <c r="I15" s="801">
        <v>0</v>
      </c>
      <c r="J15" s="1078">
        <f t="shared" si="1"/>
        <v>0</v>
      </c>
      <c r="K15" s="808">
        <v>1</v>
      </c>
      <c r="L15" s="1219">
        <f t="shared" si="2"/>
        <v>20</v>
      </c>
      <c r="M15" s="1256">
        <v>2</v>
      </c>
      <c r="N15" s="1078">
        <f t="shared" si="3"/>
        <v>40</v>
      </c>
      <c r="O15" s="1257">
        <v>0</v>
      </c>
      <c r="P15" s="1219">
        <f t="shared" si="4"/>
        <v>0</v>
      </c>
      <c r="Q15" s="1256">
        <v>0</v>
      </c>
      <c r="R15" s="1078">
        <f t="shared" si="5"/>
        <v>0</v>
      </c>
      <c r="S15" s="1248">
        <f t="shared" si="9"/>
        <v>5</v>
      </c>
      <c r="T15" s="373"/>
      <c r="U15" s="373"/>
    </row>
    <row r="16" spans="1:21" ht="15" customHeight="1" x14ac:dyDescent="0.25">
      <c r="A16" s="409" t="s">
        <v>202</v>
      </c>
      <c r="B16" s="914" t="s">
        <v>41</v>
      </c>
      <c r="C16" s="801">
        <v>0</v>
      </c>
      <c r="D16" s="1078">
        <f t="shared" si="6"/>
        <v>0</v>
      </c>
      <c r="E16" s="808">
        <v>0</v>
      </c>
      <c r="F16" s="1078">
        <f t="shared" ref="F16" si="11">SUM(E16)*100/S16</f>
        <v>0</v>
      </c>
      <c r="G16" s="808">
        <v>0</v>
      </c>
      <c r="H16" s="1219">
        <f t="shared" si="0"/>
        <v>0</v>
      </c>
      <c r="I16" s="801">
        <v>1</v>
      </c>
      <c r="J16" s="1078">
        <f t="shared" si="1"/>
        <v>33.333333333333336</v>
      </c>
      <c r="K16" s="808">
        <v>1</v>
      </c>
      <c r="L16" s="1219">
        <f t="shared" si="2"/>
        <v>33.333333333333336</v>
      </c>
      <c r="M16" s="1256">
        <v>0</v>
      </c>
      <c r="N16" s="1078">
        <f t="shared" si="3"/>
        <v>0</v>
      </c>
      <c r="O16" s="1257">
        <v>1</v>
      </c>
      <c r="P16" s="1219">
        <f>SUM(O16)*100/S16</f>
        <v>33.333333333333336</v>
      </c>
      <c r="Q16" s="1256">
        <v>0</v>
      </c>
      <c r="R16" s="1078">
        <f>SUM(Q16)*100/S16</f>
        <v>0</v>
      </c>
      <c r="S16" s="1248">
        <f t="shared" si="9"/>
        <v>3</v>
      </c>
      <c r="T16" s="373"/>
      <c r="U16" s="373"/>
    </row>
    <row r="17" spans="1:21" ht="13.8" x14ac:dyDescent="0.25">
      <c r="A17" s="396" t="s">
        <v>124</v>
      </c>
      <c r="B17" s="914" t="s">
        <v>40</v>
      </c>
      <c r="C17" s="801">
        <v>1</v>
      </c>
      <c r="D17" s="1078">
        <f t="shared" si="6"/>
        <v>50</v>
      </c>
      <c r="E17" s="808">
        <v>0</v>
      </c>
      <c r="F17" s="1078">
        <f t="shared" si="8"/>
        <v>0</v>
      </c>
      <c r="G17" s="808">
        <v>0</v>
      </c>
      <c r="H17" s="1219">
        <f t="shared" si="0"/>
        <v>0</v>
      </c>
      <c r="I17" s="801">
        <v>0</v>
      </c>
      <c r="J17" s="1078">
        <f t="shared" si="1"/>
        <v>0</v>
      </c>
      <c r="K17" s="808">
        <v>1</v>
      </c>
      <c r="L17" s="1219">
        <f t="shared" si="2"/>
        <v>50</v>
      </c>
      <c r="M17" s="1256">
        <v>0</v>
      </c>
      <c r="N17" s="1078">
        <f t="shared" si="3"/>
        <v>0</v>
      </c>
      <c r="O17" s="1257">
        <v>0</v>
      </c>
      <c r="P17" s="1219">
        <f t="shared" si="4"/>
        <v>0</v>
      </c>
      <c r="Q17" s="1256">
        <v>0</v>
      </c>
      <c r="R17" s="1078">
        <f t="shared" si="5"/>
        <v>0</v>
      </c>
      <c r="S17" s="1248">
        <f t="shared" si="9"/>
        <v>2</v>
      </c>
      <c r="T17" s="373"/>
      <c r="U17" s="373"/>
    </row>
    <row r="18" spans="1:21" s="741" customFormat="1" ht="13.8" x14ac:dyDescent="0.25">
      <c r="A18" s="480" t="s">
        <v>787</v>
      </c>
      <c r="B18" s="472" t="s">
        <v>40</v>
      </c>
      <c r="C18" s="631"/>
      <c r="D18" s="1169">
        <f t="shared" ref="D18" si="12">SUM(C18)*100/S18</f>
        <v>0</v>
      </c>
      <c r="E18" s="815"/>
      <c r="F18" s="1169">
        <f t="shared" ref="F18" si="13">SUM(E18)*100/S18</f>
        <v>0</v>
      </c>
      <c r="G18" s="815"/>
      <c r="H18" s="1432">
        <f t="shared" si="0"/>
        <v>0</v>
      </c>
      <c r="I18" s="631"/>
      <c r="J18" s="1169">
        <f t="shared" si="1"/>
        <v>0</v>
      </c>
      <c r="K18" s="815"/>
      <c r="L18" s="1432">
        <f t="shared" si="2"/>
        <v>0</v>
      </c>
      <c r="M18" s="1433"/>
      <c r="N18" s="1169">
        <f t="shared" si="3"/>
        <v>0</v>
      </c>
      <c r="O18" s="1434"/>
      <c r="P18" s="1432">
        <f t="shared" si="4"/>
        <v>0</v>
      </c>
      <c r="Q18" s="1433"/>
      <c r="R18" s="1169">
        <f t="shared" si="5"/>
        <v>0</v>
      </c>
      <c r="S18" s="1258">
        <v>10</v>
      </c>
      <c r="T18" s="527"/>
      <c r="U18" s="527"/>
    </row>
    <row r="19" spans="1:21" ht="13.8" x14ac:dyDescent="0.25">
      <c r="A19" s="399" t="s">
        <v>24</v>
      </c>
      <c r="B19" s="355" t="s">
        <v>40</v>
      </c>
      <c r="C19" s="801">
        <v>2</v>
      </c>
      <c r="D19" s="1078">
        <f t="shared" si="6"/>
        <v>50</v>
      </c>
      <c r="E19" s="808">
        <v>0</v>
      </c>
      <c r="F19" s="1078">
        <f t="shared" si="8"/>
        <v>0</v>
      </c>
      <c r="G19" s="808">
        <v>0</v>
      </c>
      <c r="H19" s="1219">
        <f t="shared" si="0"/>
        <v>0</v>
      </c>
      <c r="I19" s="801">
        <v>2</v>
      </c>
      <c r="J19" s="1078">
        <f t="shared" si="1"/>
        <v>50</v>
      </c>
      <c r="K19" s="808">
        <v>0</v>
      </c>
      <c r="L19" s="1219">
        <f t="shared" si="2"/>
        <v>0</v>
      </c>
      <c r="M19" s="1256">
        <v>0</v>
      </c>
      <c r="N19" s="1078">
        <f t="shared" si="3"/>
        <v>0</v>
      </c>
      <c r="O19" s="1257">
        <v>0</v>
      </c>
      <c r="P19" s="1219">
        <f t="shared" si="4"/>
        <v>0</v>
      </c>
      <c r="Q19" s="1256">
        <v>0</v>
      </c>
      <c r="R19" s="1078">
        <f t="shared" si="5"/>
        <v>0</v>
      </c>
      <c r="S19" s="1258">
        <f t="shared" si="9"/>
        <v>4</v>
      </c>
      <c r="T19" s="373"/>
      <c r="U19" s="373"/>
    </row>
    <row r="20" spans="1:21" ht="13.8" x14ac:dyDescent="0.25">
      <c r="A20" s="399" t="s">
        <v>95</v>
      </c>
      <c r="B20" s="355" t="s">
        <v>40</v>
      </c>
      <c r="C20" s="801">
        <v>3</v>
      </c>
      <c r="D20" s="1078">
        <f t="shared" si="6"/>
        <v>60</v>
      </c>
      <c r="E20" s="808">
        <v>0</v>
      </c>
      <c r="F20" s="1078">
        <f t="shared" si="8"/>
        <v>0</v>
      </c>
      <c r="G20" s="808">
        <v>0</v>
      </c>
      <c r="H20" s="1219">
        <f t="shared" si="0"/>
        <v>0</v>
      </c>
      <c r="I20" s="801">
        <v>0</v>
      </c>
      <c r="J20" s="1078">
        <f t="shared" si="1"/>
        <v>0</v>
      </c>
      <c r="K20" s="808">
        <v>1</v>
      </c>
      <c r="L20" s="1219">
        <f>SUM(K20)*100/S20</f>
        <v>20</v>
      </c>
      <c r="M20" s="1256">
        <v>1</v>
      </c>
      <c r="N20" s="1078">
        <f t="shared" si="3"/>
        <v>20</v>
      </c>
      <c r="O20" s="1257">
        <v>0</v>
      </c>
      <c r="P20" s="1219">
        <f t="shared" si="4"/>
        <v>0</v>
      </c>
      <c r="Q20" s="1256">
        <v>0</v>
      </c>
      <c r="R20" s="1078">
        <f t="shared" si="5"/>
        <v>0</v>
      </c>
      <c r="S20" s="1248">
        <f t="shared" si="9"/>
        <v>5</v>
      </c>
      <c r="T20" s="373"/>
      <c r="U20" s="373"/>
    </row>
    <row r="21" spans="1:21" ht="13.8" x14ac:dyDescent="0.25">
      <c r="A21" s="399" t="s">
        <v>133</v>
      </c>
      <c r="B21" s="355" t="s">
        <v>40</v>
      </c>
      <c r="C21" s="801">
        <v>1</v>
      </c>
      <c r="D21" s="1078">
        <f t="shared" si="6"/>
        <v>14.285714285714286</v>
      </c>
      <c r="E21" s="808">
        <v>1</v>
      </c>
      <c r="F21" s="1078">
        <f t="shared" si="8"/>
        <v>14.285714285714286</v>
      </c>
      <c r="G21" s="808">
        <v>0</v>
      </c>
      <c r="H21" s="1219">
        <f t="shared" si="0"/>
        <v>0</v>
      </c>
      <c r="I21" s="801">
        <v>0</v>
      </c>
      <c r="J21" s="1078">
        <f t="shared" si="1"/>
        <v>0</v>
      </c>
      <c r="K21" s="808">
        <v>2</v>
      </c>
      <c r="L21" s="1219">
        <f t="shared" si="2"/>
        <v>28.571428571428573</v>
      </c>
      <c r="M21" s="1256">
        <v>1</v>
      </c>
      <c r="N21" s="1078">
        <f t="shared" si="3"/>
        <v>14.285714285714286</v>
      </c>
      <c r="O21" s="1257">
        <v>2</v>
      </c>
      <c r="P21" s="1219">
        <f>SUM(O21)*100/S21</f>
        <v>28.571428571428573</v>
      </c>
      <c r="Q21" s="1256">
        <v>0</v>
      </c>
      <c r="R21" s="1078">
        <f t="shared" si="5"/>
        <v>0</v>
      </c>
      <c r="S21" s="1248">
        <f t="shared" si="9"/>
        <v>7</v>
      </c>
      <c r="T21" s="373"/>
      <c r="U21" s="373"/>
    </row>
    <row r="22" spans="1:21" ht="13.8" x14ac:dyDescent="0.25">
      <c r="A22" s="399" t="s">
        <v>26</v>
      </c>
      <c r="B22" s="355" t="s">
        <v>40</v>
      </c>
      <c r="C22" s="801">
        <v>11</v>
      </c>
      <c r="D22" s="1078">
        <f t="shared" si="6"/>
        <v>25.581395348837209</v>
      </c>
      <c r="E22" s="808">
        <v>8</v>
      </c>
      <c r="F22" s="1078">
        <f t="shared" si="8"/>
        <v>18.604651162790699</v>
      </c>
      <c r="G22" s="808">
        <v>2</v>
      </c>
      <c r="H22" s="1219">
        <f t="shared" si="0"/>
        <v>4.6511627906976747</v>
      </c>
      <c r="I22" s="801">
        <v>5</v>
      </c>
      <c r="J22" s="1078">
        <f t="shared" si="1"/>
        <v>11.627906976744185</v>
      </c>
      <c r="K22" s="808">
        <v>4</v>
      </c>
      <c r="L22" s="1219">
        <f t="shared" si="2"/>
        <v>9.3023255813953494</v>
      </c>
      <c r="M22" s="1256">
        <v>5</v>
      </c>
      <c r="N22" s="1078">
        <f t="shared" si="3"/>
        <v>11.627906976744185</v>
      </c>
      <c r="O22" s="1257">
        <v>6</v>
      </c>
      <c r="P22" s="1219">
        <f t="shared" si="4"/>
        <v>13.953488372093023</v>
      </c>
      <c r="Q22" s="1256">
        <v>2</v>
      </c>
      <c r="R22" s="1078">
        <f t="shared" si="5"/>
        <v>4.6511627906976747</v>
      </c>
      <c r="S22" s="1248">
        <f t="shared" si="9"/>
        <v>43</v>
      </c>
      <c r="T22" s="373"/>
      <c r="U22" s="373"/>
    </row>
    <row r="23" spans="1:21" ht="13.8" x14ac:dyDescent="0.25">
      <c r="A23" s="399" t="s">
        <v>26</v>
      </c>
      <c r="B23" s="355" t="s">
        <v>41</v>
      </c>
      <c r="C23" s="801">
        <v>1</v>
      </c>
      <c r="D23" s="1078">
        <f t="shared" si="6"/>
        <v>4.7619047619047619</v>
      </c>
      <c r="E23" s="808">
        <v>0</v>
      </c>
      <c r="F23" s="1078">
        <f t="shared" si="8"/>
        <v>0</v>
      </c>
      <c r="G23" s="808">
        <v>0</v>
      </c>
      <c r="H23" s="1219">
        <f t="shared" si="0"/>
        <v>0</v>
      </c>
      <c r="I23" s="801">
        <v>0</v>
      </c>
      <c r="J23" s="1078">
        <f t="shared" si="1"/>
        <v>0</v>
      </c>
      <c r="K23" s="808">
        <v>3</v>
      </c>
      <c r="L23" s="1219">
        <f t="shared" si="2"/>
        <v>14.285714285714286</v>
      </c>
      <c r="M23" s="1256">
        <v>6</v>
      </c>
      <c r="N23" s="1078">
        <f t="shared" si="3"/>
        <v>28.571428571428573</v>
      </c>
      <c r="O23" s="1257">
        <v>11</v>
      </c>
      <c r="P23" s="1219">
        <f>SUM(O23)*100/S23</f>
        <v>52.38095238095238</v>
      </c>
      <c r="Q23" s="1256">
        <v>0</v>
      </c>
      <c r="R23" s="1078">
        <f>SUM(Q23)*100/S23</f>
        <v>0</v>
      </c>
      <c r="S23" s="1248">
        <f t="shared" si="9"/>
        <v>21</v>
      </c>
      <c r="T23" s="373"/>
      <c r="U23" s="373"/>
    </row>
    <row r="24" spans="1:21" ht="13.8" x14ac:dyDescent="0.25">
      <c r="A24" s="402" t="s">
        <v>32</v>
      </c>
      <c r="B24" s="500" t="s">
        <v>40</v>
      </c>
      <c r="C24" s="803">
        <v>0</v>
      </c>
      <c r="D24" s="1078">
        <f t="shared" si="6"/>
        <v>0</v>
      </c>
      <c r="E24" s="877">
        <v>1</v>
      </c>
      <c r="F24" s="1259">
        <f t="shared" si="8"/>
        <v>6.666666666666667</v>
      </c>
      <c r="G24" s="877">
        <v>2</v>
      </c>
      <c r="H24" s="1219">
        <f t="shared" si="0"/>
        <v>13.333333333333334</v>
      </c>
      <c r="I24" s="803">
        <v>2</v>
      </c>
      <c r="J24" s="1259">
        <f t="shared" si="1"/>
        <v>13.333333333333334</v>
      </c>
      <c r="K24" s="877">
        <v>1</v>
      </c>
      <c r="L24" s="1260">
        <f t="shared" si="2"/>
        <v>6.666666666666667</v>
      </c>
      <c r="M24" s="1261">
        <v>2</v>
      </c>
      <c r="N24" s="1259">
        <f t="shared" si="3"/>
        <v>13.333333333333334</v>
      </c>
      <c r="O24" s="1262">
        <v>7</v>
      </c>
      <c r="P24" s="1260">
        <f t="shared" si="4"/>
        <v>46.666666666666664</v>
      </c>
      <c r="Q24" s="1261">
        <v>0</v>
      </c>
      <c r="R24" s="1259">
        <f t="shared" si="5"/>
        <v>0</v>
      </c>
      <c r="S24" s="1248">
        <f t="shared" si="9"/>
        <v>15</v>
      </c>
      <c r="T24" s="373"/>
      <c r="U24" s="373"/>
    </row>
    <row r="25" spans="1:21" ht="13.8" x14ac:dyDescent="0.25">
      <c r="A25" s="402" t="s">
        <v>160</v>
      </c>
      <c r="B25" s="500" t="s">
        <v>40</v>
      </c>
      <c r="C25" s="803">
        <v>5</v>
      </c>
      <c r="D25" s="1078">
        <f t="shared" si="6"/>
        <v>11.363636363636363</v>
      </c>
      <c r="E25" s="877">
        <v>0</v>
      </c>
      <c r="F25" s="1259">
        <f t="shared" si="8"/>
        <v>0</v>
      </c>
      <c r="G25" s="877">
        <v>0</v>
      </c>
      <c r="H25" s="1219">
        <f t="shared" si="0"/>
        <v>0</v>
      </c>
      <c r="I25" s="803">
        <v>7</v>
      </c>
      <c r="J25" s="1259">
        <f t="shared" si="1"/>
        <v>15.909090909090908</v>
      </c>
      <c r="K25" s="877">
        <v>1</v>
      </c>
      <c r="L25" s="1260">
        <f t="shared" si="2"/>
        <v>2.2727272727272729</v>
      </c>
      <c r="M25" s="1261">
        <v>4</v>
      </c>
      <c r="N25" s="1259">
        <f t="shared" si="3"/>
        <v>9.0909090909090917</v>
      </c>
      <c r="O25" s="1262">
        <v>17</v>
      </c>
      <c r="P25" s="1260">
        <f t="shared" si="4"/>
        <v>38.636363636363633</v>
      </c>
      <c r="Q25" s="1261">
        <v>10</v>
      </c>
      <c r="R25" s="1259">
        <f t="shared" si="5"/>
        <v>22.727272727272727</v>
      </c>
      <c r="S25" s="1248">
        <f t="shared" si="9"/>
        <v>44</v>
      </c>
      <c r="T25" s="373"/>
      <c r="U25" s="373"/>
    </row>
    <row r="26" spans="1:21" ht="27.6" x14ac:dyDescent="0.25">
      <c r="A26" s="402" t="s">
        <v>175</v>
      </c>
      <c r="B26" s="355" t="s">
        <v>41</v>
      </c>
      <c r="C26" s="803">
        <v>0</v>
      </c>
      <c r="D26" s="1078">
        <f t="shared" si="6"/>
        <v>0</v>
      </c>
      <c r="E26" s="877">
        <v>0</v>
      </c>
      <c r="F26" s="1259">
        <f t="shared" si="8"/>
        <v>0</v>
      </c>
      <c r="G26" s="877">
        <v>0</v>
      </c>
      <c r="H26" s="1219">
        <f t="shared" si="0"/>
        <v>0</v>
      </c>
      <c r="I26" s="803">
        <v>0</v>
      </c>
      <c r="J26" s="1259">
        <f t="shared" si="1"/>
        <v>0</v>
      </c>
      <c r="K26" s="877">
        <v>0</v>
      </c>
      <c r="L26" s="1260">
        <f t="shared" si="2"/>
        <v>0</v>
      </c>
      <c r="M26" s="1261">
        <v>2</v>
      </c>
      <c r="N26" s="1259">
        <f t="shared" si="3"/>
        <v>66.666666666666671</v>
      </c>
      <c r="O26" s="1262">
        <v>1</v>
      </c>
      <c r="P26" s="1260">
        <f t="shared" si="4"/>
        <v>33.333333333333336</v>
      </c>
      <c r="Q26" s="1261">
        <v>0</v>
      </c>
      <c r="R26" s="1259">
        <f t="shared" si="5"/>
        <v>0</v>
      </c>
      <c r="S26" s="1248">
        <f t="shared" si="9"/>
        <v>3</v>
      </c>
      <c r="T26" s="373"/>
      <c r="U26" s="373"/>
    </row>
    <row r="27" spans="1:21" ht="27.6" x14ac:dyDescent="0.25">
      <c r="A27" s="402" t="s">
        <v>176</v>
      </c>
      <c r="B27" s="355" t="s">
        <v>41</v>
      </c>
      <c r="C27" s="803">
        <v>0</v>
      </c>
      <c r="D27" s="1078">
        <f t="shared" si="6"/>
        <v>0</v>
      </c>
      <c r="E27" s="877">
        <v>0</v>
      </c>
      <c r="F27" s="1259">
        <f t="shared" si="8"/>
        <v>0</v>
      </c>
      <c r="G27" s="877">
        <v>0</v>
      </c>
      <c r="H27" s="1219">
        <f t="shared" si="0"/>
        <v>0</v>
      </c>
      <c r="I27" s="803">
        <v>2</v>
      </c>
      <c r="J27" s="1259">
        <f t="shared" si="1"/>
        <v>20</v>
      </c>
      <c r="K27" s="877">
        <v>0</v>
      </c>
      <c r="L27" s="1260">
        <f t="shared" si="2"/>
        <v>0</v>
      </c>
      <c r="M27" s="1261">
        <v>1</v>
      </c>
      <c r="N27" s="1259">
        <f t="shared" si="3"/>
        <v>10</v>
      </c>
      <c r="O27" s="1262">
        <v>5</v>
      </c>
      <c r="P27" s="1260">
        <f t="shared" si="4"/>
        <v>50</v>
      </c>
      <c r="Q27" s="1261">
        <v>2</v>
      </c>
      <c r="R27" s="1259">
        <f t="shared" si="5"/>
        <v>20</v>
      </c>
      <c r="S27" s="1248">
        <f t="shared" si="9"/>
        <v>10</v>
      </c>
      <c r="T27" s="373"/>
      <c r="U27" s="373"/>
    </row>
    <row r="28" spans="1:21" ht="27.6" x14ac:dyDescent="0.25">
      <c r="A28" s="402" t="s">
        <v>359</v>
      </c>
      <c r="B28" s="355" t="s">
        <v>41</v>
      </c>
      <c r="C28" s="803">
        <v>0</v>
      </c>
      <c r="D28" s="1078">
        <f t="shared" si="6"/>
        <v>0</v>
      </c>
      <c r="E28" s="877">
        <v>0</v>
      </c>
      <c r="F28" s="1259">
        <f t="shared" ref="F28:F29" si="14">SUM(E28)*100/S28</f>
        <v>0</v>
      </c>
      <c r="G28" s="877">
        <v>0</v>
      </c>
      <c r="H28" s="1219">
        <f t="shared" si="0"/>
        <v>0</v>
      </c>
      <c r="I28" s="803">
        <v>0</v>
      </c>
      <c r="J28" s="1259">
        <f t="shared" si="1"/>
        <v>0</v>
      </c>
      <c r="K28" s="877">
        <v>5</v>
      </c>
      <c r="L28" s="1260">
        <f t="shared" si="2"/>
        <v>4.0650406504065044</v>
      </c>
      <c r="M28" s="1261">
        <v>7</v>
      </c>
      <c r="N28" s="1259">
        <f t="shared" si="3"/>
        <v>5.691056910569106</v>
      </c>
      <c r="O28" s="1262">
        <v>64</v>
      </c>
      <c r="P28" s="1260">
        <f t="shared" si="4"/>
        <v>52.032520325203251</v>
      </c>
      <c r="Q28" s="1261">
        <v>47</v>
      </c>
      <c r="R28" s="1259">
        <f t="shared" si="5"/>
        <v>38.211382113821138</v>
      </c>
      <c r="S28" s="1248">
        <f t="shared" si="9"/>
        <v>123</v>
      </c>
      <c r="T28" s="373"/>
      <c r="U28" s="373"/>
    </row>
    <row r="29" spans="1:21" ht="13.8" x14ac:dyDescent="0.25">
      <c r="A29" s="402" t="s">
        <v>174</v>
      </c>
      <c r="B29" s="355" t="s">
        <v>41</v>
      </c>
      <c r="C29" s="803">
        <v>0</v>
      </c>
      <c r="D29" s="1078">
        <f t="shared" si="6"/>
        <v>0</v>
      </c>
      <c r="E29" s="877">
        <v>0</v>
      </c>
      <c r="F29" s="1259">
        <f t="shared" si="14"/>
        <v>0</v>
      </c>
      <c r="G29" s="877">
        <v>0</v>
      </c>
      <c r="H29" s="1219">
        <f t="shared" si="0"/>
        <v>0</v>
      </c>
      <c r="I29" s="803">
        <v>0</v>
      </c>
      <c r="J29" s="1259">
        <f t="shared" si="1"/>
        <v>0</v>
      </c>
      <c r="K29" s="877">
        <v>0</v>
      </c>
      <c r="L29" s="1260">
        <f t="shared" si="2"/>
        <v>0</v>
      </c>
      <c r="M29" s="1261">
        <v>3</v>
      </c>
      <c r="N29" s="1259">
        <f t="shared" si="3"/>
        <v>9.0909090909090917</v>
      </c>
      <c r="O29" s="1262">
        <v>24</v>
      </c>
      <c r="P29" s="1260">
        <f t="shared" si="4"/>
        <v>72.727272727272734</v>
      </c>
      <c r="Q29" s="1261">
        <v>6</v>
      </c>
      <c r="R29" s="1259">
        <f t="shared" si="5"/>
        <v>18.181818181818183</v>
      </c>
      <c r="S29" s="1248">
        <f t="shared" si="9"/>
        <v>33</v>
      </c>
      <c r="T29" s="373"/>
      <c r="U29" s="373"/>
    </row>
    <row r="30" spans="1:21" ht="14.4" thickBot="1" x14ac:dyDescent="0.3">
      <c r="A30" s="1220" t="s">
        <v>63</v>
      </c>
      <c r="B30" s="1206"/>
      <c r="C30" s="1208">
        <f>SUM(C11:C29)</f>
        <v>65</v>
      </c>
      <c r="D30" s="1263">
        <f t="shared" si="6"/>
        <v>14.840182648401827</v>
      </c>
      <c r="E30" s="1222">
        <f>SUM(E11:E29)</f>
        <v>42</v>
      </c>
      <c r="F30" s="1264">
        <f t="shared" si="8"/>
        <v>9.5890410958904102</v>
      </c>
      <c r="G30" s="1222">
        <f>SUM(G11:G29)</f>
        <v>15</v>
      </c>
      <c r="H30" s="1265">
        <f t="shared" si="0"/>
        <v>3.4246575342465753</v>
      </c>
      <c r="I30" s="1208">
        <f>SUM(I11:I29)</f>
        <v>32</v>
      </c>
      <c r="J30" s="1264">
        <f t="shared" si="1"/>
        <v>7.3059360730593603</v>
      </c>
      <c r="K30" s="1222">
        <f>SUM(K11:K29)</f>
        <v>23</v>
      </c>
      <c r="L30" s="1265">
        <f t="shared" si="2"/>
        <v>5.2511415525114158</v>
      </c>
      <c r="M30" s="1266">
        <f>SUM(M11:M29)</f>
        <v>39</v>
      </c>
      <c r="N30" s="1264">
        <f t="shared" si="3"/>
        <v>8.9041095890410951</v>
      </c>
      <c r="O30" s="1267">
        <f>SUM(O11:O29)</f>
        <v>144</v>
      </c>
      <c r="P30" s="1265">
        <f t="shared" si="4"/>
        <v>32.876712328767127</v>
      </c>
      <c r="Q30" s="1266">
        <f>SUM(Q11:Q29)</f>
        <v>68</v>
      </c>
      <c r="R30" s="1264">
        <f t="shared" si="5"/>
        <v>15.525114155251142</v>
      </c>
      <c r="S30" s="1268">
        <f>SUM(S11:S29)</f>
        <v>438</v>
      </c>
      <c r="T30" s="373"/>
      <c r="U30" s="373"/>
    </row>
    <row r="31" spans="1:21" ht="13.8" x14ac:dyDescent="0.25">
      <c r="A31" s="1269" t="s">
        <v>173</v>
      </c>
      <c r="B31" s="530" t="s">
        <v>40</v>
      </c>
      <c r="C31" s="1213">
        <v>1</v>
      </c>
      <c r="D31" s="1078">
        <f t="shared" si="6"/>
        <v>33.333333333333336</v>
      </c>
      <c r="E31" s="1270">
        <v>0</v>
      </c>
      <c r="F31" s="1198">
        <f t="shared" ref="F31:F32" si="15">SUM(E31)*100/S31</f>
        <v>0</v>
      </c>
      <c r="G31" s="1213">
        <v>0</v>
      </c>
      <c r="H31" s="1198">
        <f t="shared" ref="H31:H32" si="16">SUM(G31)*100/S31</f>
        <v>0</v>
      </c>
      <c r="I31" s="1213">
        <v>1</v>
      </c>
      <c r="J31" s="1198">
        <f t="shared" si="1"/>
        <v>33.333333333333336</v>
      </c>
      <c r="K31" s="1213">
        <v>1</v>
      </c>
      <c r="L31" s="1198">
        <f t="shared" si="2"/>
        <v>33.333333333333336</v>
      </c>
      <c r="M31" s="1246">
        <v>0</v>
      </c>
      <c r="N31" s="1198">
        <f t="shared" si="3"/>
        <v>0</v>
      </c>
      <c r="O31" s="1246">
        <v>0</v>
      </c>
      <c r="P31" s="1198">
        <f t="shared" si="4"/>
        <v>0</v>
      </c>
      <c r="Q31" s="1246">
        <v>0</v>
      </c>
      <c r="R31" s="1198">
        <f t="shared" si="5"/>
        <v>0</v>
      </c>
      <c r="S31" s="1248">
        <f t="shared" si="9"/>
        <v>3</v>
      </c>
      <c r="T31" s="373"/>
      <c r="U31" s="373"/>
    </row>
    <row r="32" spans="1:21" ht="13.8" x14ac:dyDescent="0.25">
      <c r="A32" s="399" t="s">
        <v>388</v>
      </c>
      <c r="B32" s="348" t="s">
        <v>40</v>
      </c>
      <c r="C32" s="801">
        <v>9</v>
      </c>
      <c r="D32" s="1078">
        <f t="shared" si="6"/>
        <v>42.857142857142854</v>
      </c>
      <c r="E32" s="808">
        <v>5</v>
      </c>
      <c r="F32" s="1078">
        <f t="shared" si="15"/>
        <v>23.80952380952381</v>
      </c>
      <c r="G32" s="801">
        <v>3</v>
      </c>
      <c r="H32" s="1078">
        <f t="shared" si="16"/>
        <v>14.285714285714286</v>
      </c>
      <c r="I32" s="801">
        <v>1</v>
      </c>
      <c r="J32" s="1078">
        <f t="shared" si="1"/>
        <v>4.7619047619047619</v>
      </c>
      <c r="K32" s="801">
        <v>2</v>
      </c>
      <c r="L32" s="1078">
        <f t="shared" si="2"/>
        <v>9.5238095238095237</v>
      </c>
      <c r="M32" s="1256">
        <v>0</v>
      </c>
      <c r="N32" s="1078">
        <f t="shared" si="3"/>
        <v>0</v>
      </c>
      <c r="O32" s="1256">
        <v>1</v>
      </c>
      <c r="P32" s="1078">
        <f>SUM(O32)*100/S32</f>
        <v>4.7619047619047619</v>
      </c>
      <c r="Q32" s="1256">
        <v>0</v>
      </c>
      <c r="R32" s="1078">
        <f>SUM(Q32)*100/S32</f>
        <v>0</v>
      </c>
      <c r="S32" s="1248">
        <f t="shared" si="9"/>
        <v>21</v>
      </c>
      <c r="T32" s="373"/>
      <c r="U32" s="373"/>
    </row>
    <row r="33" spans="1:21" ht="13.8" x14ac:dyDescent="0.25">
      <c r="A33" s="399" t="s">
        <v>134</v>
      </c>
      <c r="B33" s="348" t="s">
        <v>40</v>
      </c>
      <c r="C33" s="801">
        <v>13</v>
      </c>
      <c r="D33" s="1078">
        <f t="shared" si="6"/>
        <v>44.827586206896555</v>
      </c>
      <c r="E33" s="808">
        <v>10</v>
      </c>
      <c r="F33" s="1078">
        <f t="shared" si="8"/>
        <v>34.482758620689658</v>
      </c>
      <c r="G33" s="801">
        <v>0</v>
      </c>
      <c r="H33" s="1078">
        <f t="shared" si="0"/>
        <v>0</v>
      </c>
      <c r="I33" s="801">
        <v>2</v>
      </c>
      <c r="J33" s="1078">
        <f t="shared" si="1"/>
        <v>6.8965517241379306</v>
      </c>
      <c r="K33" s="801">
        <v>1</v>
      </c>
      <c r="L33" s="1078">
        <f t="shared" si="2"/>
        <v>3.4482758620689653</v>
      </c>
      <c r="M33" s="1256">
        <v>1</v>
      </c>
      <c r="N33" s="1078">
        <f t="shared" si="3"/>
        <v>3.4482758620689653</v>
      </c>
      <c r="O33" s="1256">
        <v>1</v>
      </c>
      <c r="P33" s="1078">
        <f>SUM(O33)*100/S33</f>
        <v>3.4482758620689653</v>
      </c>
      <c r="Q33" s="1256">
        <v>1</v>
      </c>
      <c r="R33" s="1078">
        <f>SUM(Q33)*100/S33</f>
        <v>3.4482758620689653</v>
      </c>
      <c r="S33" s="1248">
        <f t="shared" si="9"/>
        <v>29</v>
      </c>
      <c r="T33" s="373"/>
      <c r="U33" s="373"/>
    </row>
    <row r="34" spans="1:21" ht="13.8" x14ac:dyDescent="0.25">
      <c r="A34" s="399" t="s">
        <v>198</v>
      </c>
      <c r="B34" s="348" t="s">
        <v>41</v>
      </c>
      <c r="C34" s="801">
        <v>0</v>
      </c>
      <c r="D34" s="1078">
        <f t="shared" si="6"/>
        <v>0</v>
      </c>
      <c r="E34" s="808">
        <v>0</v>
      </c>
      <c r="F34" s="1078">
        <f t="shared" si="8"/>
        <v>0</v>
      </c>
      <c r="G34" s="801">
        <v>0</v>
      </c>
      <c r="H34" s="1078">
        <f t="shared" si="0"/>
        <v>0</v>
      </c>
      <c r="I34" s="801">
        <v>0</v>
      </c>
      <c r="J34" s="1078">
        <f t="shared" si="1"/>
        <v>0</v>
      </c>
      <c r="K34" s="801">
        <v>0</v>
      </c>
      <c r="L34" s="1078">
        <f t="shared" si="2"/>
        <v>0</v>
      </c>
      <c r="M34" s="1256">
        <v>2</v>
      </c>
      <c r="N34" s="1078">
        <f t="shared" si="3"/>
        <v>28.571428571428573</v>
      </c>
      <c r="O34" s="1256">
        <v>5</v>
      </c>
      <c r="P34" s="1078">
        <f t="shared" ref="P34:P35" si="17">SUM(O34)*100/S34</f>
        <v>71.428571428571431</v>
      </c>
      <c r="Q34" s="1256">
        <v>0</v>
      </c>
      <c r="R34" s="1078">
        <f t="shared" ref="R34:R35" si="18">SUM(Q34)*100/S34</f>
        <v>0</v>
      </c>
      <c r="S34" s="1248">
        <f t="shared" si="9"/>
        <v>7</v>
      </c>
      <c r="T34" s="373"/>
      <c r="U34" s="373"/>
    </row>
    <row r="35" spans="1:21" ht="13.8" x14ac:dyDescent="0.25">
      <c r="A35" s="399" t="s">
        <v>389</v>
      </c>
      <c r="B35" s="348" t="s">
        <v>40</v>
      </c>
      <c r="C35" s="801">
        <v>6</v>
      </c>
      <c r="D35" s="1078">
        <f t="shared" si="6"/>
        <v>50</v>
      </c>
      <c r="E35" s="808">
        <v>3</v>
      </c>
      <c r="F35" s="1078">
        <f t="shared" ref="F35" si="19">SUM(E35)*100/S35</f>
        <v>25</v>
      </c>
      <c r="G35" s="801">
        <v>0</v>
      </c>
      <c r="H35" s="1078">
        <f t="shared" si="0"/>
        <v>0</v>
      </c>
      <c r="I35" s="801">
        <v>2</v>
      </c>
      <c r="J35" s="1078">
        <f t="shared" si="1"/>
        <v>16.666666666666668</v>
      </c>
      <c r="K35" s="801">
        <v>0</v>
      </c>
      <c r="L35" s="1078">
        <f t="shared" si="2"/>
        <v>0</v>
      </c>
      <c r="M35" s="1256">
        <v>0</v>
      </c>
      <c r="N35" s="1078">
        <f t="shared" si="3"/>
        <v>0</v>
      </c>
      <c r="O35" s="1256">
        <v>1</v>
      </c>
      <c r="P35" s="1078">
        <f t="shared" si="17"/>
        <v>8.3333333333333339</v>
      </c>
      <c r="Q35" s="1256">
        <v>0</v>
      </c>
      <c r="R35" s="1078">
        <f t="shared" si="18"/>
        <v>0</v>
      </c>
      <c r="S35" s="1248">
        <f t="shared" si="9"/>
        <v>12</v>
      </c>
      <c r="T35" s="373"/>
      <c r="U35" s="373"/>
    </row>
    <row r="36" spans="1:21" ht="13.8" x14ac:dyDescent="0.25">
      <c r="A36" s="399" t="s">
        <v>141</v>
      </c>
      <c r="B36" s="348" t="s">
        <v>40</v>
      </c>
      <c r="C36" s="801">
        <v>6</v>
      </c>
      <c r="D36" s="1078">
        <f t="shared" si="6"/>
        <v>46.153846153846153</v>
      </c>
      <c r="E36" s="808">
        <v>4</v>
      </c>
      <c r="F36" s="1078">
        <f t="shared" si="8"/>
        <v>30.76923076923077</v>
      </c>
      <c r="G36" s="801">
        <v>2</v>
      </c>
      <c r="H36" s="1078">
        <f t="shared" si="0"/>
        <v>15.384615384615385</v>
      </c>
      <c r="I36" s="801">
        <v>0</v>
      </c>
      <c r="J36" s="1078">
        <f t="shared" si="1"/>
        <v>0</v>
      </c>
      <c r="K36" s="801">
        <v>1</v>
      </c>
      <c r="L36" s="1078">
        <f t="shared" si="2"/>
        <v>7.6923076923076925</v>
      </c>
      <c r="M36" s="1256">
        <v>0</v>
      </c>
      <c r="N36" s="1078">
        <f t="shared" si="3"/>
        <v>0</v>
      </c>
      <c r="O36" s="1256">
        <v>0</v>
      </c>
      <c r="P36" s="1078">
        <f t="shared" si="4"/>
        <v>0</v>
      </c>
      <c r="Q36" s="1256">
        <v>0</v>
      </c>
      <c r="R36" s="1078">
        <f t="shared" si="5"/>
        <v>0</v>
      </c>
      <c r="S36" s="1248">
        <f t="shared" si="9"/>
        <v>13</v>
      </c>
      <c r="T36" s="373"/>
      <c r="U36" s="373"/>
    </row>
    <row r="37" spans="1:21" ht="27.6" x14ac:dyDescent="0.25">
      <c r="A37" s="402" t="s">
        <v>390</v>
      </c>
      <c r="B37" s="500" t="s">
        <v>41</v>
      </c>
      <c r="C37" s="801">
        <v>0</v>
      </c>
      <c r="D37" s="1078">
        <f t="shared" si="6"/>
        <v>0</v>
      </c>
      <c r="E37" s="808">
        <v>0</v>
      </c>
      <c r="F37" s="1078">
        <f t="shared" ref="F37:F38" si="20">SUM(E37)*100/S37</f>
        <v>0</v>
      </c>
      <c r="G37" s="801">
        <v>0</v>
      </c>
      <c r="H37" s="1078">
        <f t="shared" si="0"/>
        <v>0</v>
      </c>
      <c r="I37" s="801">
        <v>0</v>
      </c>
      <c r="J37" s="1078">
        <f t="shared" si="1"/>
        <v>0</v>
      </c>
      <c r="K37" s="801">
        <v>0</v>
      </c>
      <c r="L37" s="1078">
        <f t="shared" si="2"/>
        <v>0</v>
      </c>
      <c r="M37" s="1256">
        <v>0</v>
      </c>
      <c r="N37" s="1078">
        <f t="shared" si="3"/>
        <v>0</v>
      </c>
      <c r="O37" s="1256">
        <v>2</v>
      </c>
      <c r="P37" s="1078">
        <f>SUM(O37)*100/S37</f>
        <v>100</v>
      </c>
      <c r="Q37" s="1256">
        <v>0</v>
      </c>
      <c r="R37" s="1078">
        <f t="shared" si="5"/>
        <v>0</v>
      </c>
      <c r="S37" s="1248">
        <f t="shared" si="9"/>
        <v>2</v>
      </c>
      <c r="T37" s="373"/>
      <c r="U37" s="373"/>
    </row>
    <row r="38" spans="1:21" ht="27.6" x14ac:dyDescent="0.25">
      <c r="A38" s="402" t="s">
        <v>391</v>
      </c>
      <c r="B38" s="500" t="s">
        <v>41</v>
      </c>
      <c r="C38" s="801">
        <v>0</v>
      </c>
      <c r="D38" s="1078">
        <f t="shared" si="6"/>
        <v>0</v>
      </c>
      <c r="E38" s="808">
        <v>0</v>
      </c>
      <c r="F38" s="1078">
        <f t="shared" si="20"/>
        <v>0</v>
      </c>
      <c r="G38" s="801">
        <v>0</v>
      </c>
      <c r="H38" s="1078">
        <f t="shared" si="0"/>
        <v>0</v>
      </c>
      <c r="I38" s="801">
        <v>0</v>
      </c>
      <c r="J38" s="1078">
        <f t="shared" si="1"/>
        <v>0</v>
      </c>
      <c r="K38" s="801">
        <v>0</v>
      </c>
      <c r="L38" s="1078">
        <f t="shared" si="2"/>
        <v>0</v>
      </c>
      <c r="M38" s="1256">
        <v>1</v>
      </c>
      <c r="N38" s="1078">
        <f t="shared" si="3"/>
        <v>50</v>
      </c>
      <c r="O38" s="1256">
        <v>1</v>
      </c>
      <c r="P38" s="1078">
        <f t="shared" ref="P38" si="21">SUM(O38)*100/S38</f>
        <v>50</v>
      </c>
      <c r="Q38" s="1256">
        <v>0</v>
      </c>
      <c r="R38" s="1078">
        <f t="shared" si="5"/>
        <v>0</v>
      </c>
      <c r="S38" s="1248">
        <f t="shared" si="9"/>
        <v>2</v>
      </c>
      <c r="T38" s="373"/>
      <c r="U38" s="373"/>
    </row>
    <row r="39" spans="1:21" ht="13.8" x14ac:dyDescent="0.25">
      <c r="A39" s="402" t="s">
        <v>536</v>
      </c>
      <c r="B39" s="500" t="s">
        <v>40</v>
      </c>
      <c r="C39" s="801">
        <v>4</v>
      </c>
      <c r="D39" s="1078">
        <f t="shared" si="6"/>
        <v>9.7560975609756095</v>
      </c>
      <c r="E39" s="808">
        <v>4</v>
      </c>
      <c r="F39" s="1078">
        <f t="shared" si="8"/>
        <v>9.7560975609756095</v>
      </c>
      <c r="G39" s="801">
        <v>0</v>
      </c>
      <c r="H39" s="1078">
        <f t="shared" si="0"/>
        <v>0</v>
      </c>
      <c r="I39" s="801">
        <v>4</v>
      </c>
      <c r="J39" s="1078">
        <f t="shared" si="1"/>
        <v>9.7560975609756095</v>
      </c>
      <c r="K39" s="801">
        <v>4</v>
      </c>
      <c r="L39" s="1078">
        <f t="shared" si="2"/>
        <v>9.7560975609756095</v>
      </c>
      <c r="M39" s="1256">
        <v>1</v>
      </c>
      <c r="N39" s="1078">
        <f t="shared" si="3"/>
        <v>2.4390243902439024</v>
      </c>
      <c r="O39" s="1256">
        <v>18</v>
      </c>
      <c r="P39" s="1078">
        <f>SUM(O39)*100/S39</f>
        <v>43.902439024390247</v>
      </c>
      <c r="Q39" s="1256">
        <v>6</v>
      </c>
      <c r="R39" s="1078">
        <f t="shared" si="5"/>
        <v>14.634146341463415</v>
      </c>
      <c r="S39" s="1248">
        <f t="shared" si="9"/>
        <v>41</v>
      </c>
      <c r="T39" s="373"/>
      <c r="U39" s="373"/>
    </row>
    <row r="40" spans="1:21" ht="13.8" x14ac:dyDescent="0.25">
      <c r="A40" s="402" t="s">
        <v>177</v>
      </c>
      <c r="B40" s="500" t="s">
        <v>41</v>
      </c>
      <c r="C40" s="801">
        <v>0</v>
      </c>
      <c r="D40" s="1078">
        <f t="shared" si="6"/>
        <v>0</v>
      </c>
      <c r="E40" s="808">
        <v>0</v>
      </c>
      <c r="F40" s="1078">
        <f t="shared" si="8"/>
        <v>0</v>
      </c>
      <c r="G40" s="801">
        <v>0</v>
      </c>
      <c r="H40" s="1078">
        <f t="shared" si="0"/>
        <v>0</v>
      </c>
      <c r="I40" s="801">
        <v>0</v>
      </c>
      <c r="J40" s="1078">
        <f t="shared" si="1"/>
        <v>0</v>
      </c>
      <c r="K40" s="801">
        <v>1</v>
      </c>
      <c r="L40" s="1078">
        <f t="shared" si="2"/>
        <v>14.285714285714286</v>
      </c>
      <c r="M40" s="1256">
        <v>2</v>
      </c>
      <c r="N40" s="1078">
        <f t="shared" si="3"/>
        <v>28.571428571428573</v>
      </c>
      <c r="O40" s="1256">
        <v>3</v>
      </c>
      <c r="P40" s="1078">
        <f t="shared" ref="P40:P41" si="22">SUM(O40)*100/S40</f>
        <v>42.857142857142854</v>
      </c>
      <c r="Q40" s="1256">
        <v>1</v>
      </c>
      <c r="R40" s="1078">
        <f t="shared" si="5"/>
        <v>14.285714285714286</v>
      </c>
      <c r="S40" s="1248">
        <f t="shared" si="9"/>
        <v>7</v>
      </c>
      <c r="T40" s="373"/>
      <c r="U40" s="373"/>
    </row>
    <row r="41" spans="1:21" ht="13.8" x14ac:dyDescent="0.25">
      <c r="A41" s="402" t="s">
        <v>178</v>
      </c>
      <c r="B41" s="500" t="s">
        <v>41</v>
      </c>
      <c r="C41" s="801">
        <v>0</v>
      </c>
      <c r="D41" s="1078">
        <f t="shared" si="6"/>
        <v>0</v>
      </c>
      <c r="E41" s="808">
        <v>0</v>
      </c>
      <c r="F41" s="1078">
        <f t="shared" si="8"/>
        <v>0</v>
      </c>
      <c r="G41" s="801">
        <v>0</v>
      </c>
      <c r="H41" s="1078">
        <f t="shared" si="0"/>
        <v>0</v>
      </c>
      <c r="I41" s="801">
        <v>0</v>
      </c>
      <c r="J41" s="1078">
        <f t="shared" si="1"/>
        <v>0</v>
      </c>
      <c r="K41" s="801">
        <v>2</v>
      </c>
      <c r="L41" s="1078">
        <f t="shared" si="2"/>
        <v>33.333333333333336</v>
      </c>
      <c r="M41" s="1256">
        <v>0</v>
      </c>
      <c r="N41" s="1078">
        <f t="shared" si="3"/>
        <v>0</v>
      </c>
      <c r="O41" s="1256">
        <v>4</v>
      </c>
      <c r="P41" s="1078">
        <f t="shared" si="22"/>
        <v>66.666666666666671</v>
      </c>
      <c r="Q41" s="1256">
        <v>0</v>
      </c>
      <c r="R41" s="1078">
        <f t="shared" si="5"/>
        <v>0</v>
      </c>
      <c r="S41" s="1248">
        <f t="shared" si="9"/>
        <v>6</v>
      </c>
      <c r="T41" s="373"/>
      <c r="U41" s="373"/>
    </row>
    <row r="42" spans="1:21" ht="13.8" x14ac:dyDescent="0.25">
      <c r="A42" s="402" t="s">
        <v>455</v>
      </c>
      <c r="B42" s="500" t="s">
        <v>40</v>
      </c>
      <c r="C42" s="801">
        <v>10</v>
      </c>
      <c r="D42" s="1078">
        <f t="shared" si="6"/>
        <v>32.258064516129032</v>
      </c>
      <c r="E42" s="808">
        <v>13</v>
      </c>
      <c r="F42" s="1078">
        <f t="shared" ref="F42" si="23">SUM(E42)*100/S42</f>
        <v>41.935483870967744</v>
      </c>
      <c r="G42" s="801">
        <v>4</v>
      </c>
      <c r="H42" s="1078">
        <f t="shared" si="0"/>
        <v>12.903225806451612</v>
      </c>
      <c r="I42" s="801">
        <v>2</v>
      </c>
      <c r="J42" s="1078">
        <f t="shared" si="1"/>
        <v>6.4516129032258061</v>
      </c>
      <c r="K42" s="801">
        <v>0</v>
      </c>
      <c r="L42" s="1078">
        <f t="shared" si="2"/>
        <v>0</v>
      </c>
      <c r="M42" s="1256">
        <v>1</v>
      </c>
      <c r="N42" s="1078">
        <f t="shared" si="3"/>
        <v>3.225806451612903</v>
      </c>
      <c r="O42" s="1256">
        <v>1</v>
      </c>
      <c r="P42" s="1078">
        <f>SUM(O42)*100/S42</f>
        <v>3.225806451612903</v>
      </c>
      <c r="Q42" s="1256">
        <v>0</v>
      </c>
      <c r="R42" s="1078">
        <f>SUM(Q42)*100/S42</f>
        <v>0</v>
      </c>
      <c r="S42" s="1248">
        <f t="shared" si="9"/>
        <v>31</v>
      </c>
      <c r="T42" s="373"/>
      <c r="U42" s="373"/>
    </row>
    <row r="43" spans="1:21" ht="27.6" x14ac:dyDescent="0.25">
      <c r="A43" s="402" t="s">
        <v>181</v>
      </c>
      <c r="B43" s="500" t="s">
        <v>40</v>
      </c>
      <c r="C43" s="801">
        <v>2</v>
      </c>
      <c r="D43" s="1078">
        <f t="shared" si="6"/>
        <v>66.666666666666671</v>
      </c>
      <c r="E43" s="808">
        <v>1</v>
      </c>
      <c r="F43" s="1078">
        <f t="shared" si="8"/>
        <v>33.333333333333336</v>
      </c>
      <c r="G43" s="801">
        <v>0</v>
      </c>
      <c r="H43" s="1078">
        <f t="shared" si="0"/>
        <v>0</v>
      </c>
      <c r="I43" s="801">
        <v>0</v>
      </c>
      <c r="J43" s="1078">
        <f t="shared" si="1"/>
        <v>0</v>
      </c>
      <c r="K43" s="801">
        <v>0</v>
      </c>
      <c r="L43" s="1078">
        <f t="shared" si="2"/>
        <v>0</v>
      </c>
      <c r="M43" s="1256">
        <v>0</v>
      </c>
      <c r="N43" s="1078">
        <f t="shared" si="3"/>
        <v>0</v>
      </c>
      <c r="O43" s="1256">
        <v>0</v>
      </c>
      <c r="P43" s="1078">
        <f>SUM(O43)*100/S43</f>
        <v>0</v>
      </c>
      <c r="Q43" s="1256">
        <v>0</v>
      </c>
      <c r="R43" s="1078">
        <f>SUM(Q43)*100/S43</f>
        <v>0</v>
      </c>
      <c r="S43" s="1248">
        <f t="shared" si="9"/>
        <v>3</v>
      </c>
      <c r="T43" s="373"/>
      <c r="U43" s="373"/>
    </row>
    <row r="44" spans="1:21" ht="27.6" x14ac:dyDescent="0.25">
      <c r="A44" s="402" t="s">
        <v>182</v>
      </c>
      <c r="B44" s="500" t="s">
        <v>40</v>
      </c>
      <c r="C44" s="801">
        <v>4</v>
      </c>
      <c r="D44" s="1078">
        <f t="shared" si="6"/>
        <v>80</v>
      </c>
      <c r="E44" s="808">
        <v>0</v>
      </c>
      <c r="F44" s="1078">
        <f t="shared" si="8"/>
        <v>0</v>
      </c>
      <c r="G44" s="801">
        <v>0</v>
      </c>
      <c r="H44" s="1078">
        <f t="shared" si="0"/>
        <v>0</v>
      </c>
      <c r="I44" s="801">
        <v>0</v>
      </c>
      <c r="J44" s="1078">
        <f t="shared" si="1"/>
        <v>0</v>
      </c>
      <c r="K44" s="801">
        <v>0</v>
      </c>
      <c r="L44" s="1078">
        <f t="shared" si="2"/>
        <v>0</v>
      </c>
      <c r="M44" s="1256">
        <v>0</v>
      </c>
      <c r="N44" s="1078">
        <f t="shared" si="3"/>
        <v>0</v>
      </c>
      <c r="O44" s="1256">
        <v>1</v>
      </c>
      <c r="P44" s="1078">
        <f>SUM(O44)*100/S44</f>
        <v>20</v>
      </c>
      <c r="Q44" s="1256">
        <v>0</v>
      </c>
      <c r="R44" s="1078">
        <f>SUM(Q44)*100/S44</f>
        <v>0</v>
      </c>
      <c r="S44" s="1248">
        <f t="shared" si="9"/>
        <v>5</v>
      </c>
      <c r="T44" s="373"/>
      <c r="U44" s="373"/>
    </row>
    <row r="45" spans="1:21" ht="13.8" x14ac:dyDescent="0.25">
      <c r="A45" s="399" t="s">
        <v>358</v>
      </c>
      <c r="B45" s="355" t="s">
        <v>40</v>
      </c>
      <c r="C45" s="801">
        <v>38</v>
      </c>
      <c r="D45" s="1078">
        <f t="shared" si="6"/>
        <v>44.705882352941174</v>
      </c>
      <c r="E45" s="808">
        <v>24</v>
      </c>
      <c r="F45" s="1078">
        <f t="shared" ref="F45" si="24">SUM(E45)*100/S45</f>
        <v>28.235294117647058</v>
      </c>
      <c r="G45" s="801">
        <v>6</v>
      </c>
      <c r="H45" s="1078">
        <f t="shared" si="0"/>
        <v>7.0588235294117645</v>
      </c>
      <c r="I45" s="801">
        <v>6</v>
      </c>
      <c r="J45" s="1078">
        <f t="shared" si="1"/>
        <v>7.0588235294117645</v>
      </c>
      <c r="K45" s="801">
        <v>3</v>
      </c>
      <c r="L45" s="1078">
        <f t="shared" si="2"/>
        <v>3.5294117647058822</v>
      </c>
      <c r="M45" s="1256">
        <v>4</v>
      </c>
      <c r="N45" s="1078">
        <f t="shared" si="3"/>
        <v>4.7058823529411766</v>
      </c>
      <c r="O45" s="1256">
        <v>3</v>
      </c>
      <c r="P45" s="1078">
        <f t="shared" ref="P45" si="25">SUM(O45)*100/S45</f>
        <v>3.5294117647058822</v>
      </c>
      <c r="Q45" s="1256">
        <v>1</v>
      </c>
      <c r="R45" s="1078">
        <f t="shared" ref="R45" si="26">SUM(Q45)*100/S45</f>
        <v>1.1764705882352942</v>
      </c>
      <c r="S45" s="1248">
        <f t="shared" si="9"/>
        <v>85</v>
      </c>
      <c r="T45" s="373"/>
      <c r="U45" s="373"/>
    </row>
    <row r="46" spans="1:21" ht="13.8" x14ac:dyDescent="0.25">
      <c r="A46" s="399" t="s">
        <v>122</v>
      </c>
      <c r="B46" s="355" t="s">
        <v>40</v>
      </c>
      <c r="C46" s="801">
        <v>9</v>
      </c>
      <c r="D46" s="1078">
        <f t="shared" si="6"/>
        <v>31.03448275862069</v>
      </c>
      <c r="E46" s="808">
        <v>11</v>
      </c>
      <c r="F46" s="1078">
        <f t="shared" si="8"/>
        <v>37.931034482758619</v>
      </c>
      <c r="G46" s="801">
        <v>1</v>
      </c>
      <c r="H46" s="1078">
        <f t="shared" si="0"/>
        <v>3.4482758620689653</v>
      </c>
      <c r="I46" s="801">
        <v>3</v>
      </c>
      <c r="J46" s="1078">
        <f t="shared" si="1"/>
        <v>10.344827586206897</v>
      </c>
      <c r="K46" s="801">
        <v>3</v>
      </c>
      <c r="L46" s="1078">
        <f t="shared" si="2"/>
        <v>10.344827586206897</v>
      </c>
      <c r="M46" s="1256">
        <v>1</v>
      </c>
      <c r="N46" s="1078">
        <f t="shared" si="3"/>
        <v>3.4482758620689653</v>
      </c>
      <c r="O46" s="1256">
        <v>1</v>
      </c>
      <c r="P46" s="1078">
        <f t="shared" si="4"/>
        <v>3.4482758620689653</v>
      </c>
      <c r="Q46" s="1256">
        <v>0</v>
      </c>
      <c r="R46" s="1078">
        <f t="shared" si="5"/>
        <v>0</v>
      </c>
      <c r="S46" s="1248">
        <f t="shared" si="9"/>
        <v>29</v>
      </c>
      <c r="T46" s="373"/>
      <c r="U46" s="373"/>
    </row>
    <row r="47" spans="1:21" ht="13.8" x14ac:dyDescent="0.25">
      <c r="A47" s="409" t="s">
        <v>361</v>
      </c>
      <c r="B47" s="355" t="s">
        <v>41</v>
      </c>
      <c r="C47" s="801">
        <v>0</v>
      </c>
      <c r="D47" s="1078">
        <f t="shared" si="6"/>
        <v>0</v>
      </c>
      <c r="E47" s="808">
        <v>2</v>
      </c>
      <c r="F47" s="1078">
        <f t="shared" si="8"/>
        <v>12.5</v>
      </c>
      <c r="G47" s="801">
        <v>0</v>
      </c>
      <c r="H47" s="1078">
        <f t="shared" si="0"/>
        <v>0</v>
      </c>
      <c r="I47" s="801">
        <v>1</v>
      </c>
      <c r="J47" s="1078">
        <f t="shared" si="1"/>
        <v>6.25</v>
      </c>
      <c r="K47" s="801">
        <v>2</v>
      </c>
      <c r="L47" s="1078">
        <f t="shared" si="2"/>
        <v>12.5</v>
      </c>
      <c r="M47" s="1256">
        <v>3</v>
      </c>
      <c r="N47" s="1078">
        <f t="shared" si="3"/>
        <v>18.75</v>
      </c>
      <c r="O47" s="1256">
        <v>7</v>
      </c>
      <c r="P47" s="1078">
        <f>SUM(O47)*100/S47</f>
        <v>43.75</v>
      </c>
      <c r="Q47" s="1256">
        <v>1</v>
      </c>
      <c r="R47" s="1078">
        <f>SUM(Q47)*100/S47</f>
        <v>6.25</v>
      </c>
      <c r="S47" s="1248">
        <f t="shared" si="9"/>
        <v>16</v>
      </c>
      <c r="T47" s="373"/>
      <c r="U47" s="373"/>
    </row>
    <row r="48" spans="1:21" ht="13.8" x14ac:dyDescent="0.25">
      <c r="A48" s="409" t="s">
        <v>456</v>
      </c>
      <c r="B48" s="355" t="s">
        <v>40</v>
      </c>
      <c r="C48" s="801">
        <v>9</v>
      </c>
      <c r="D48" s="1078">
        <f t="shared" si="6"/>
        <v>27.272727272727273</v>
      </c>
      <c r="E48" s="808">
        <v>11</v>
      </c>
      <c r="F48" s="1078">
        <f t="shared" si="8"/>
        <v>33.333333333333336</v>
      </c>
      <c r="G48" s="801">
        <v>6</v>
      </c>
      <c r="H48" s="1078">
        <f t="shared" si="0"/>
        <v>18.181818181818183</v>
      </c>
      <c r="I48" s="801">
        <v>3</v>
      </c>
      <c r="J48" s="1078">
        <f t="shared" si="1"/>
        <v>9.0909090909090917</v>
      </c>
      <c r="K48" s="801">
        <v>2</v>
      </c>
      <c r="L48" s="1078">
        <f t="shared" si="2"/>
        <v>6.0606060606060606</v>
      </c>
      <c r="M48" s="1256">
        <v>1</v>
      </c>
      <c r="N48" s="1078">
        <f t="shared" si="3"/>
        <v>3.0303030303030303</v>
      </c>
      <c r="O48" s="1256">
        <v>1</v>
      </c>
      <c r="P48" s="1078">
        <f t="shared" si="4"/>
        <v>3.0303030303030303</v>
      </c>
      <c r="Q48" s="1256">
        <v>0</v>
      </c>
      <c r="R48" s="1078">
        <f t="shared" si="5"/>
        <v>0</v>
      </c>
      <c r="S48" s="1248">
        <f t="shared" si="9"/>
        <v>33</v>
      </c>
      <c r="T48" s="373"/>
      <c r="U48" s="373"/>
    </row>
    <row r="49" spans="1:21" ht="13.8" x14ac:dyDescent="0.25">
      <c r="A49" s="409" t="s">
        <v>25</v>
      </c>
      <c r="B49" s="355" t="s">
        <v>41</v>
      </c>
      <c r="C49" s="801">
        <v>0</v>
      </c>
      <c r="D49" s="1078">
        <f t="shared" si="6"/>
        <v>0</v>
      </c>
      <c r="E49" s="808">
        <v>0</v>
      </c>
      <c r="F49" s="1078">
        <f t="shared" si="8"/>
        <v>0</v>
      </c>
      <c r="G49" s="801">
        <v>0</v>
      </c>
      <c r="H49" s="1078">
        <f t="shared" si="0"/>
        <v>0</v>
      </c>
      <c r="I49" s="801">
        <v>0</v>
      </c>
      <c r="J49" s="1078">
        <f t="shared" si="1"/>
        <v>0</v>
      </c>
      <c r="K49" s="801">
        <v>3</v>
      </c>
      <c r="L49" s="1078">
        <f t="shared" si="2"/>
        <v>42.857142857142854</v>
      </c>
      <c r="M49" s="1256">
        <v>0</v>
      </c>
      <c r="N49" s="1078">
        <f t="shared" si="3"/>
        <v>0</v>
      </c>
      <c r="O49" s="1256">
        <v>4</v>
      </c>
      <c r="P49" s="1078">
        <f>SUM(O49)*100/S49</f>
        <v>57.142857142857146</v>
      </c>
      <c r="Q49" s="1256">
        <v>0</v>
      </c>
      <c r="R49" s="1078">
        <f>SUM(Q49)*100/S49</f>
        <v>0</v>
      </c>
      <c r="S49" s="1248">
        <f t="shared" si="9"/>
        <v>7</v>
      </c>
      <c r="T49" s="373"/>
      <c r="U49" s="373"/>
    </row>
    <row r="50" spans="1:21" ht="13.95" customHeight="1" x14ac:dyDescent="0.25">
      <c r="A50" s="402" t="s">
        <v>188</v>
      </c>
      <c r="B50" s="500" t="s">
        <v>40</v>
      </c>
      <c r="C50" s="801">
        <v>5</v>
      </c>
      <c r="D50" s="1078">
        <f t="shared" si="6"/>
        <v>55.555555555555557</v>
      </c>
      <c r="E50" s="808">
        <v>1</v>
      </c>
      <c r="F50" s="1078">
        <f t="shared" si="8"/>
        <v>11.111111111111111</v>
      </c>
      <c r="G50" s="801">
        <v>0</v>
      </c>
      <c r="H50" s="1078">
        <f t="shared" si="0"/>
        <v>0</v>
      </c>
      <c r="I50" s="801">
        <v>1</v>
      </c>
      <c r="J50" s="1078">
        <f t="shared" si="1"/>
        <v>11.111111111111111</v>
      </c>
      <c r="K50" s="801">
        <v>0</v>
      </c>
      <c r="L50" s="1078">
        <f t="shared" si="2"/>
        <v>0</v>
      </c>
      <c r="M50" s="1256">
        <v>0</v>
      </c>
      <c r="N50" s="1078">
        <f t="shared" si="3"/>
        <v>0</v>
      </c>
      <c r="O50" s="1256">
        <v>1</v>
      </c>
      <c r="P50" s="1078">
        <f>SUM(O50)*100/S50</f>
        <v>11.111111111111111</v>
      </c>
      <c r="Q50" s="1256">
        <v>1</v>
      </c>
      <c r="R50" s="1078">
        <f>SUM(Q50)*100/S50</f>
        <v>11.111111111111111</v>
      </c>
      <c r="S50" s="1248">
        <f t="shared" si="9"/>
        <v>9</v>
      </c>
      <c r="T50" s="373"/>
      <c r="U50" s="373"/>
    </row>
    <row r="51" spans="1:21" ht="27.6" x14ac:dyDescent="0.25">
      <c r="A51" s="402" t="s">
        <v>392</v>
      </c>
      <c r="B51" s="500" t="s">
        <v>40</v>
      </c>
      <c r="C51" s="801">
        <v>0</v>
      </c>
      <c r="D51" s="1078">
        <f t="shared" si="6"/>
        <v>0</v>
      </c>
      <c r="E51" s="808">
        <v>0</v>
      </c>
      <c r="F51" s="1078">
        <f t="shared" ref="F51" si="27">SUM(E51)*100/S51</f>
        <v>0</v>
      </c>
      <c r="G51" s="801">
        <v>0</v>
      </c>
      <c r="H51" s="1078">
        <f t="shared" si="0"/>
        <v>0</v>
      </c>
      <c r="I51" s="801">
        <v>0</v>
      </c>
      <c r="J51" s="1078">
        <f t="shared" si="1"/>
        <v>0</v>
      </c>
      <c r="K51" s="801">
        <v>0</v>
      </c>
      <c r="L51" s="1078">
        <f t="shared" si="2"/>
        <v>0</v>
      </c>
      <c r="M51" s="1256">
        <v>0</v>
      </c>
      <c r="N51" s="1078">
        <f t="shared" si="3"/>
        <v>0</v>
      </c>
      <c r="O51" s="1256">
        <v>2</v>
      </c>
      <c r="P51" s="1078">
        <f>SUM(O51)*100/S51</f>
        <v>100</v>
      </c>
      <c r="Q51" s="1256">
        <v>0</v>
      </c>
      <c r="R51" s="1078">
        <f>SUM(Q51)*100/S51</f>
        <v>0</v>
      </c>
      <c r="S51" s="1248">
        <f t="shared" si="9"/>
        <v>2</v>
      </c>
      <c r="T51" s="373"/>
      <c r="U51" s="373"/>
    </row>
    <row r="52" spans="1:21" ht="27.6" x14ac:dyDescent="0.25">
      <c r="A52" s="402" t="s">
        <v>121</v>
      </c>
      <c r="B52" s="500" t="s">
        <v>40</v>
      </c>
      <c r="C52" s="801">
        <v>2</v>
      </c>
      <c r="D52" s="1078">
        <f t="shared" si="6"/>
        <v>12.5</v>
      </c>
      <c r="E52" s="808">
        <v>0</v>
      </c>
      <c r="F52" s="1078">
        <f t="shared" si="8"/>
        <v>0</v>
      </c>
      <c r="G52" s="801">
        <v>0</v>
      </c>
      <c r="H52" s="1078">
        <f t="shared" si="0"/>
        <v>0</v>
      </c>
      <c r="I52" s="801">
        <v>1</v>
      </c>
      <c r="J52" s="1078">
        <f t="shared" si="1"/>
        <v>6.25</v>
      </c>
      <c r="K52" s="801">
        <v>2</v>
      </c>
      <c r="L52" s="1078">
        <f t="shared" si="2"/>
        <v>12.5</v>
      </c>
      <c r="M52" s="1256">
        <v>1</v>
      </c>
      <c r="N52" s="1078">
        <f t="shared" si="3"/>
        <v>6.25</v>
      </c>
      <c r="O52" s="1256">
        <v>5</v>
      </c>
      <c r="P52" s="1078">
        <f t="shared" si="4"/>
        <v>31.25</v>
      </c>
      <c r="Q52" s="1256">
        <v>5</v>
      </c>
      <c r="R52" s="1078">
        <f t="shared" si="5"/>
        <v>31.25</v>
      </c>
      <c r="S52" s="1248">
        <f t="shared" si="9"/>
        <v>16</v>
      </c>
      <c r="T52" s="373"/>
      <c r="U52" s="373"/>
    </row>
    <row r="53" spans="1:21" ht="13.8" x14ac:dyDescent="0.25">
      <c r="A53" s="402" t="s">
        <v>129</v>
      </c>
      <c r="B53" s="500" t="s">
        <v>40</v>
      </c>
      <c r="C53" s="801">
        <v>1</v>
      </c>
      <c r="D53" s="1078">
        <f t="shared" si="6"/>
        <v>3.0303030303030303</v>
      </c>
      <c r="E53" s="808">
        <v>2</v>
      </c>
      <c r="F53" s="1078">
        <f t="shared" si="8"/>
        <v>6.0606060606060606</v>
      </c>
      <c r="G53" s="801">
        <v>4</v>
      </c>
      <c r="H53" s="1078">
        <f t="shared" si="0"/>
        <v>12.121212121212121</v>
      </c>
      <c r="I53" s="801">
        <v>1</v>
      </c>
      <c r="J53" s="1078">
        <f t="shared" si="1"/>
        <v>3.0303030303030303</v>
      </c>
      <c r="K53" s="801">
        <v>1</v>
      </c>
      <c r="L53" s="1078">
        <f t="shared" si="2"/>
        <v>3.0303030303030303</v>
      </c>
      <c r="M53" s="1256">
        <v>0</v>
      </c>
      <c r="N53" s="1078">
        <f t="shared" si="3"/>
        <v>0</v>
      </c>
      <c r="O53" s="1256">
        <v>13</v>
      </c>
      <c r="P53" s="1078">
        <f t="shared" si="4"/>
        <v>39.393939393939391</v>
      </c>
      <c r="Q53" s="1256">
        <v>11</v>
      </c>
      <c r="R53" s="1078">
        <f t="shared" si="5"/>
        <v>33.333333333333336</v>
      </c>
      <c r="S53" s="1248">
        <f t="shared" si="9"/>
        <v>33</v>
      </c>
      <c r="T53" s="804"/>
      <c r="U53" s="373"/>
    </row>
    <row r="54" spans="1:21" ht="13.95" customHeight="1" x14ac:dyDescent="0.25">
      <c r="A54" s="402" t="s">
        <v>106</v>
      </c>
      <c r="B54" s="500" t="s">
        <v>40</v>
      </c>
      <c r="C54" s="801">
        <v>3</v>
      </c>
      <c r="D54" s="1078">
        <f t="shared" si="6"/>
        <v>6.8181818181818183</v>
      </c>
      <c r="E54" s="808">
        <v>5</v>
      </c>
      <c r="F54" s="1078">
        <f t="shared" si="8"/>
        <v>11.363636363636363</v>
      </c>
      <c r="G54" s="801">
        <v>1</v>
      </c>
      <c r="H54" s="1078">
        <f t="shared" si="0"/>
        <v>2.2727272727272729</v>
      </c>
      <c r="I54" s="801">
        <v>7</v>
      </c>
      <c r="J54" s="1078">
        <f t="shared" si="1"/>
        <v>15.909090909090908</v>
      </c>
      <c r="K54" s="801">
        <v>7</v>
      </c>
      <c r="L54" s="1078">
        <f t="shared" si="2"/>
        <v>15.909090909090908</v>
      </c>
      <c r="M54" s="1256">
        <v>5</v>
      </c>
      <c r="N54" s="1078">
        <f t="shared" si="3"/>
        <v>11.363636363636363</v>
      </c>
      <c r="O54" s="1256">
        <v>11</v>
      </c>
      <c r="P54" s="1078">
        <f t="shared" si="4"/>
        <v>25</v>
      </c>
      <c r="Q54" s="1256">
        <v>5</v>
      </c>
      <c r="R54" s="1078">
        <f t="shared" si="5"/>
        <v>11.363636363636363</v>
      </c>
      <c r="S54" s="1248">
        <f t="shared" si="9"/>
        <v>44</v>
      </c>
      <c r="T54" s="804"/>
      <c r="U54" s="373"/>
    </row>
    <row r="55" spans="1:21" ht="14.4" thickBot="1" x14ac:dyDescent="0.3">
      <c r="A55" s="1220" t="s">
        <v>64</v>
      </c>
      <c r="B55" s="1206"/>
      <c r="C55" s="1208">
        <f>SUM(C31:C54)</f>
        <v>122</v>
      </c>
      <c r="D55" s="1263">
        <f t="shared" si="6"/>
        <v>26.754385964912281</v>
      </c>
      <c r="E55" s="1222">
        <f>SUM(E31:E54)</f>
        <v>96</v>
      </c>
      <c r="F55" s="1264">
        <f t="shared" ref="F55:F123" si="28">SUM(E55)*100/S55</f>
        <v>21.05263157894737</v>
      </c>
      <c r="G55" s="1208">
        <f>SUM(G31:G54)</f>
        <v>27</v>
      </c>
      <c r="H55" s="1264">
        <f t="shared" ref="H55:H123" si="29">SUM(G55)*100/S55</f>
        <v>5.9210526315789478</v>
      </c>
      <c r="I55" s="1208">
        <f>SUM(I31:I54)</f>
        <v>35</v>
      </c>
      <c r="J55" s="1264">
        <f t="shared" ref="J55:J123" si="30">SUM(I55)*100/S55</f>
        <v>7.6754385964912277</v>
      </c>
      <c r="K55" s="1208">
        <f>SUM(K31:K54)</f>
        <v>35</v>
      </c>
      <c r="L55" s="1264">
        <f t="shared" ref="L55:L123" si="31">SUM(K55)*100/S55</f>
        <v>7.6754385964912277</v>
      </c>
      <c r="M55" s="1266">
        <f>SUM(M31:M54)</f>
        <v>23</v>
      </c>
      <c r="N55" s="1264">
        <f t="shared" ref="N55:N123" si="32">SUM(M55)*100/S55</f>
        <v>5.0438596491228074</v>
      </c>
      <c r="O55" s="1266">
        <f>SUM(O31:O54)</f>
        <v>86</v>
      </c>
      <c r="P55" s="1264">
        <f t="shared" ref="P55:P123" si="33">SUM(O55)*100/S55</f>
        <v>18.859649122807017</v>
      </c>
      <c r="Q55" s="1266">
        <f>SUM(Q31:Q54)</f>
        <v>32</v>
      </c>
      <c r="R55" s="1264">
        <f t="shared" ref="R55:R123" si="34">SUM(Q55)*100/S55</f>
        <v>7.0175438596491224</v>
      </c>
      <c r="S55" s="1268">
        <f>SUM(S31:S54)</f>
        <v>456</v>
      </c>
      <c r="T55" s="373"/>
      <c r="U55" s="373"/>
    </row>
    <row r="56" spans="1:21" ht="15.6" x14ac:dyDescent="0.25">
      <c r="A56" s="1271"/>
      <c r="B56" s="1271"/>
      <c r="C56" s="1272"/>
      <c r="D56" s="1273"/>
      <c r="E56" s="1272"/>
      <c r="F56" s="1273"/>
      <c r="G56" s="1272"/>
      <c r="H56" s="1273"/>
      <c r="I56" s="1272"/>
      <c r="J56" s="1273"/>
      <c r="K56" s="1272"/>
      <c r="L56" s="1273"/>
      <c r="M56" s="1274"/>
      <c r="N56" s="1273"/>
      <c r="O56" s="1274"/>
      <c r="P56" s="1273"/>
      <c r="Q56" s="1274"/>
      <c r="R56" s="1273"/>
      <c r="S56" s="1274"/>
      <c r="T56" s="816"/>
      <c r="U56" s="816"/>
    </row>
    <row r="57" spans="1:21" ht="15.6" x14ac:dyDescent="0.25">
      <c r="A57" s="1275" t="s">
        <v>457</v>
      </c>
      <c r="B57" s="1271"/>
      <c r="C57" s="1272"/>
      <c r="D57" s="1273"/>
      <c r="E57" s="1272"/>
      <c r="F57" s="1273"/>
      <c r="G57" s="1272"/>
      <c r="H57" s="1273"/>
      <c r="I57" s="1272"/>
      <c r="J57" s="1273"/>
      <c r="K57" s="1272"/>
      <c r="L57" s="1273"/>
      <c r="M57" s="1274"/>
      <c r="N57" s="1273"/>
      <c r="O57" s="1274"/>
      <c r="P57" s="1273"/>
      <c r="Q57" s="1274"/>
      <c r="R57" s="1273"/>
      <c r="S57" s="1274"/>
      <c r="T57" s="816"/>
      <c r="U57" s="816"/>
    </row>
    <row r="58" spans="1:21" ht="15.6" x14ac:dyDescent="0.25">
      <c r="A58" s="1275"/>
      <c r="B58" s="1271"/>
      <c r="C58" s="1272"/>
      <c r="D58" s="1273"/>
      <c r="E58" s="1272"/>
      <c r="F58" s="1273"/>
      <c r="G58" s="1272"/>
      <c r="H58" s="1273"/>
      <c r="I58" s="1272"/>
      <c r="J58" s="1273"/>
      <c r="K58" s="1272"/>
      <c r="L58" s="1273"/>
      <c r="M58" s="1274"/>
      <c r="N58" s="1273"/>
      <c r="O58" s="1274"/>
      <c r="P58" s="1273"/>
      <c r="Q58" s="1274"/>
      <c r="R58" s="1273"/>
      <c r="S58" s="1274"/>
      <c r="T58" s="816"/>
      <c r="U58" s="816"/>
    </row>
    <row r="59" spans="1:21" ht="15.6" x14ac:dyDescent="0.25">
      <c r="A59" s="1275"/>
      <c r="B59" s="1271"/>
      <c r="C59" s="1272"/>
      <c r="D59" s="1273"/>
      <c r="E59" s="1272"/>
      <c r="F59" s="1273"/>
      <c r="G59" s="1272"/>
      <c r="H59" s="1273"/>
      <c r="I59" s="1272"/>
      <c r="J59" s="1273"/>
      <c r="K59" s="1272"/>
      <c r="L59" s="1273"/>
      <c r="M59" s="1274"/>
      <c r="N59" s="1273"/>
      <c r="O59" s="1274"/>
      <c r="P59" s="1273"/>
      <c r="Q59" s="1274"/>
      <c r="R59" s="1273"/>
      <c r="S59" s="1274"/>
      <c r="T59" s="816"/>
      <c r="U59" s="816"/>
    </row>
    <row r="60" spans="1:21" ht="15.6" x14ac:dyDescent="0.25">
      <c r="A60" s="1275"/>
      <c r="B60" s="1271"/>
      <c r="C60" s="1272"/>
      <c r="D60" s="1273"/>
      <c r="E60" s="1272"/>
      <c r="F60" s="1273"/>
      <c r="G60" s="1272"/>
      <c r="H60" s="1273"/>
      <c r="I60" s="1272"/>
      <c r="J60" s="1273"/>
      <c r="K60" s="1272"/>
      <c r="L60" s="1273"/>
      <c r="M60" s="1274"/>
      <c r="N60" s="1273"/>
      <c r="O60" s="1274"/>
      <c r="P60" s="1273"/>
      <c r="Q60" s="1274"/>
      <c r="R60" s="1273"/>
      <c r="S60" s="1274"/>
      <c r="T60" s="816"/>
      <c r="U60" s="816"/>
    </row>
    <row r="61" spans="1:21" ht="17.399999999999999" x14ac:dyDescent="0.3">
      <c r="A61" s="535" t="s">
        <v>497</v>
      </c>
      <c r="B61" s="307"/>
      <c r="C61" s="522"/>
      <c r="D61" s="522"/>
      <c r="E61" s="307"/>
      <c r="F61" s="522"/>
      <c r="G61" s="522"/>
      <c r="H61" s="522"/>
      <c r="I61" s="522"/>
      <c r="J61" s="522"/>
      <c r="K61" s="522"/>
      <c r="L61" s="373"/>
      <c r="M61" s="373"/>
      <c r="N61" s="373"/>
      <c r="O61" s="373"/>
      <c r="P61" s="373"/>
      <c r="Q61" s="373"/>
      <c r="R61" s="373"/>
      <c r="S61" s="373"/>
      <c r="T61" s="373"/>
      <c r="U61" s="373"/>
    </row>
    <row r="62" spans="1:21" ht="17.399999999999999" x14ac:dyDescent="0.3">
      <c r="A62" s="536" t="s">
        <v>452</v>
      </c>
      <c r="B62" s="307"/>
      <c r="C62" s="522"/>
      <c r="D62" s="522"/>
      <c r="E62" s="307"/>
      <c r="F62" s="522"/>
      <c r="G62" s="522"/>
      <c r="H62" s="522"/>
      <c r="I62" s="522"/>
      <c r="J62" s="522"/>
      <c r="K62" s="522"/>
      <c r="L62" s="373"/>
      <c r="M62" s="373"/>
      <c r="N62" s="373"/>
      <c r="O62" s="373"/>
      <c r="P62" s="373"/>
      <c r="Q62" s="373"/>
      <c r="R62" s="373"/>
      <c r="S62" s="373"/>
      <c r="T62" s="373"/>
      <c r="U62" s="373"/>
    </row>
    <row r="63" spans="1:21" ht="15" x14ac:dyDescent="0.25">
      <c r="A63" s="629" t="s">
        <v>496</v>
      </c>
      <c r="B63" s="307"/>
      <c r="C63" s="522"/>
      <c r="D63" s="522"/>
      <c r="E63" s="307"/>
      <c r="F63" s="522"/>
      <c r="G63" s="522"/>
      <c r="H63" s="522"/>
      <c r="I63" s="522"/>
      <c r="J63" s="522"/>
      <c r="K63" s="522"/>
      <c r="L63" s="373"/>
      <c r="M63" s="373"/>
      <c r="N63" s="373"/>
      <c r="O63" s="373"/>
      <c r="P63" s="373"/>
      <c r="Q63" s="373"/>
      <c r="R63" s="373"/>
      <c r="S63" s="373"/>
      <c r="T63" s="373"/>
      <c r="U63" s="373"/>
    </row>
    <row r="64" spans="1:21" ht="16.2" thickBot="1" x14ac:dyDescent="0.3">
      <c r="A64" s="1271"/>
      <c r="B64" s="1271"/>
      <c r="C64" s="1272"/>
      <c r="D64" s="1273"/>
      <c r="E64" s="1272"/>
      <c r="F64" s="1273"/>
      <c r="G64" s="1272"/>
      <c r="H64" s="1273"/>
      <c r="I64" s="1272"/>
      <c r="J64" s="1273"/>
      <c r="K64" s="1272"/>
      <c r="L64" s="1273"/>
      <c r="M64" s="1274"/>
      <c r="N64" s="1273"/>
      <c r="O64" s="1274"/>
      <c r="P64" s="1273"/>
      <c r="Q64" s="1274"/>
      <c r="R64" s="1273"/>
      <c r="S64" s="1274"/>
      <c r="T64" s="816"/>
      <c r="U64" s="816"/>
    </row>
    <row r="65" spans="1:21" ht="15.6" thickBot="1" x14ac:dyDescent="0.3">
      <c r="A65" s="1770" t="s">
        <v>2</v>
      </c>
      <c r="B65" s="1773" t="s">
        <v>375</v>
      </c>
      <c r="C65" s="1779" t="s">
        <v>453</v>
      </c>
      <c r="D65" s="1777"/>
      <c r="E65" s="1777"/>
      <c r="F65" s="1777"/>
      <c r="G65" s="1777"/>
      <c r="H65" s="1777"/>
      <c r="I65" s="1777"/>
      <c r="J65" s="1777"/>
      <c r="K65" s="1777"/>
      <c r="L65" s="1777"/>
      <c r="M65" s="1777"/>
      <c r="N65" s="1777"/>
      <c r="O65" s="1777"/>
      <c r="P65" s="1777"/>
      <c r="Q65" s="1777"/>
      <c r="R65" s="1778"/>
      <c r="S65" s="1765" t="s">
        <v>454</v>
      </c>
      <c r="T65" s="299"/>
      <c r="U65" s="299"/>
    </row>
    <row r="66" spans="1:21" ht="13.95" customHeight="1" x14ac:dyDescent="0.25">
      <c r="A66" s="1771"/>
      <c r="B66" s="1774"/>
      <c r="C66" s="1763">
        <v>2023</v>
      </c>
      <c r="D66" s="1764"/>
      <c r="E66" s="1768">
        <v>2022</v>
      </c>
      <c r="F66" s="1764"/>
      <c r="G66" s="1768">
        <v>2021</v>
      </c>
      <c r="H66" s="1764"/>
      <c r="I66" s="1763">
        <v>2020</v>
      </c>
      <c r="J66" s="1764"/>
      <c r="K66" s="1763">
        <v>2019</v>
      </c>
      <c r="L66" s="1764"/>
      <c r="M66" s="1763">
        <v>2018</v>
      </c>
      <c r="N66" s="1764"/>
      <c r="O66" s="1763" t="s">
        <v>498</v>
      </c>
      <c r="P66" s="1764"/>
      <c r="Q66" s="1763" t="s">
        <v>499</v>
      </c>
      <c r="R66" s="1764"/>
      <c r="S66" s="1766"/>
      <c r="T66" s="373"/>
      <c r="U66" s="373"/>
    </row>
    <row r="67" spans="1:21" ht="42.6" customHeight="1" thickBot="1" x14ac:dyDescent="0.3">
      <c r="A67" s="1772"/>
      <c r="B67" s="1775"/>
      <c r="C67" s="1185" t="s">
        <v>65</v>
      </c>
      <c r="D67" s="1186" t="s">
        <v>16</v>
      </c>
      <c r="E67" s="1185" t="s">
        <v>65</v>
      </c>
      <c r="F67" s="1186" t="s">
        <v>16</v>
      </c>
      <c r="G67" s="1245" t="s">
        <v>65</v>
      </c>
      <c r="H67" s="1186" t="s">
        <v>16</v>
      </c>
      <c r="I67" s="1187" t="s">
        <v>65</v>
      </c>
      <c r="J67" s="1188" t="s">
        <v>16</v>
      </c>
      <c r="K67" s="1187" t="s">
        <v>65</v>
      </c>
      <c r="L67" s="1188" t="s">
        <v>16</v>
      </c>
      <c r="M67" s="1187" t="s">
        <v>65</v>
      </c>
      <c r="N67" s="1188" t="s">
        <v>16</v>
      </c>
      <c r="O67" s="1187" t="s">
        <v>65</v>
      </c>
      <c r="P67" s="1188" t="s">
        <v>16</v>
      </c>
      <c r="Q67" s="1187" t="s">
        <v>65</v>
      </c>
      <c r="R67" s="1188" t="s">
        <v>16</v>
      </c>
      <c r="S67" s="1767"/>
      <c r="T67" s="373"/>
      <c r="U67" s="373"/>
    </row>
    <row r="68" spans="1:21" ht="13.8" x14ac:dyDescent="0.25">
      <c r="A68" s="399" t="s">
        <v>393</v>
      </c>
      <c r="B68" s="355" t="s">
        <v>40</v>
      </c>
      <c r="C68" s="799">
        <v>7</v>
      </c>
      <c r="D68" s="1276">
        <f t="shared" ref="D68:D123" si="35">SUM(C68)*100/S68</f>
        <v>41.176470588235297</v>
      </c>
      <c r="E68" s="862">
        <v>6</v>
      </c>
      <c r="F68" s="1277">
        <f t="shared" ref="F68" si="36">SUM(E68)*100/S68</f>
        <v>35.294117647058826</v>
      </c>
      <c r="G68" s="799">
        <v>0</v>
      </c>
      <c r="H68" s="1277">
        <f t="shared" ref="H68" si="37">SUM(G68)*100/S68</f>
        <v>0</v>
      </c>
      <c r="I68" s="799">
        <v>0</v>
      </c>
      <c r="J68" s="1277">
        <f t="shared" ref="J68" si="38">SUM(I68)*100/S68</f>
        <v>0</v>
      </c>
      <c r="K68" s="799">
        <v>2</v>
      </c>
      <c r="L68" s="1277">
        <f t="shared" ref="L68" si="39">SUM(K68)*100/S68</f>
        <v>11.764705882352942</v>
      </c>
      <c r="M68" s="1278">
        <v>0</v>
      </c>
      <c r="N68" s="1277">
        <f t="shared" ref="N68" si="40">SUM(M68)*100/S68</f>
        <v>0</v>
      </c>
      <c r="O68" s="1278">
        <v>1</v>
      </c>
      <c r="P68" s="1277">
        <f t="shared" ref="P68" si="41">SUM(O68)*100/S68</f>
        <v>5.882352941176471</v>
      </c>
      <c r="Q68" s="1278">
        <v>1</v>
      </c>
      <c r="R68" s="1277">
        <f t="shared" ref="R68" si="42">SUM(Q68)*100/S68</f>
        <v>5.882352941176471</v>
      </c>
      <c r="S68" s="1248">
        <f t="shared" ref="S68:S121" si="43">C68+E68+G68+I68+K68+M68+O68+Q68</f>
        <v>17</v>
      </c>
      <c r="T68" s="373"/>
      <c r="U68" s="373"/>
    </row>
    <row r="69" spans="1:21" ht="13.8" x14ac:dyDescent="0.25">
      <c r="A69" s="399" t="s">
        <v>394</v>
      </c>
      <c r="B69" s="355" t="s">
        <v>40</v>
      </c>
      <c r="C69" s="801">
        <v>1</v>
      </c>
      <c r="D69" s="916">
        <f t="shared" si="35"/>
        <v>7.1428571428571432</v>
      </c>
      <c r="E69" s="808">
        <v>0</v>
      </c>
      <c r="F69" s="1078">
        <f t="shared" ref="F69" si="44">SUM(E69)*100/S69</f>
        <v>0</v>
      </c>
      <c r="G69" s="801">
        <v>1</v>
      </c>
      <c r="H69" s="1198">
        <f t="shared" ref="H69" si="45">SUM(G69)*100/S69</f>
        <v>7.1428571428571432</v>
      </c>
      <c r="I69" s="801">
        <v>2</v>
      </c>
      <c r="J69" s="1078">
        <f t="shared" ref="J69:J77" si="46">SUM(I69)*100/S69</f>
        <v>14.285714285714286</v>
      </c>
      <c r="K69" s="801">
        <v>6</v>
      </c>
      <c r="L69" s="1078">
        <f t="shared" ref="L69:L77" si="47">SUM(K69)*100/S69</f>
        <v>42.857142857142854</v>
      </c>
      <c r="M69" s="1256">
        <v>1</v>
      </c>
      <c r="N69" s="1078">
        <f t="shared" ref="N69:N77" si="48">SUM(M69)*100/S69</f>
        <v>7.1428571428571432</v>
      </c>
      <c r="O69" s="1256">
        <v>0</v>
      </c>
      <c r="P69" s="1078">
        <f t="shared" ref="P69:P77" si="49">SUM(O69)*100/S69</f>
        <v>0</v>
      </c>
      <c r="Q69" s="1256">
        <v>3</v>
      </c>
      <c r="R69" s="1078">
        <f t="shared" ref="R69:R77" si="50">SUM(Q69)*100/S69</f>
        <v>21.428571428571427</v>
      </c>
      <c r="S69" s="1248">
        <f t="shared" si="43"/>
        <v>14</v>
      </c>
      <c r="T69" s="1083"/>
      <c r="U69" s="1083"/>
    </row>
    <row r="70" spans="1:21" ht="13.8" x14ac:dyDescent="0.25">
      <c r="A70" s="396" t="s">
        <v>6</v>
      </c>
      <c r="B70" s="333" t="s">
        <v>40</v>
      </c>
      <c r="C70" s="1197">
        <v>9</v>
      </c>
      <c r="D70" s="916">
        <f t="shared" si="35"/>
        <v>60</v>
      </c>
      <c r="E70" s="913">
        <v>2</v>
      </c>
      <c r="F70" s="1198">
        <f t="shared" ref="F70:F77" si="51">SUM(E70)*100/S70</f>
        <v>13.333333333333334</v>
      </c>
      <c r="G70" s="1197">
        <v>0</v>
      </c>
      <c r="H70" s="1198">
        <f t="shared" ref="H70:H77" si="52">SUM(G70)*100/S70</f>
        <v>0</v>
      </c>
      <c r="I70" s="812">
        <v>1</v>
      </c>
      <c r="J70" s="1198">
        <f t="shared" si="46"/>
        <v>6.666666666666667</v>
      </c>
      <c r="K70" s="812">
        <v>1</v>
      </c>
      <c r="L70" s="1198">
        <f t="shared" si="47"/>
        <v>6.666666666666667</v>
      </c>
      <c r="M70" s="1246">
        <v>0</v>
      </c>
      <c r="N70" s="1198">
        <f t="shared" si="48"/>
        <v>0</v>
      </c>
      <c r="O70" s="1246">
        <v>2</v>
      </c>
      <c r="P70" s="1198">
        <f t="shared" si="49"/>
        <v>13.333333333333334</v>
      </c>
      <c r="Q70" s="1246">
        <v>0</v>
      </c>
      <c r="R70" s="1198">
        <f t="shared" si="50"/>
        <v>0</v>
      </c>
      <c r="S70" s="1248">
        <f t="shared" si="43"/>
        <v>15</v>
      </c>
      <c r="T70" s="373"/>
      <c r="U70" s="373"/>
    </row>
    <row r="71" spans="1:21" ht="13.8" x14ac:dyDescent="0.25">
      <c r="A71" s="396" t="s">
        <v>527</v>
      </c>
      <c r="B71" s="333" t="s">
        <v>40</v>
      </c>
      <c r="C71" s="1197">
        <v>2</v>
      </c>
      <c r="D71" s="916">
        <f t="shared" si="35"/>
        <v>14.285714285714286</v>
      </c>
      <c r="E71" s="913">
        <v>1</v>
      </c>
      <c r="F71" s="1198">
        <f t="shared" si="51"/>
        <v>7.1428571428571432</v>
      </c>
      <c r="G71" s="1197">
        <v>1</v>
      </c>
      <c r="H71" s="1198">
        <f t="shared" si="52"/>
        <v>7.1428571428571432</v>
      </c>
      <c r="I71" s="812">
        <v>0</v>
      </c>
      <c r="J71" s="1198">
        <f t="shared" si="46"/>
        <v>0</v>
      </c>
      <c r="K71" s="812">
        <v>0</v>
      </c>
      <c r="L71" s="1198">
        <f t="shared" si="47"/>
        <v>0</v>
      </c>
      <c r="M71" s="1246">
        <v>3</v>
      </c>
      <c r="N71" s="1198">
        <f t="shared" si="48"/>
        <v>21.428571428571427</v>
      </c>
      <c r="O71" s="1246">
        <v>3</v>
      </c>
      <c r="P71" s="1198">
        <f t="shared" si="49"/>
        <v>21.428571428571427</v>
      </c>
      <c r="Q71" s="1246">
        <v>4</v>
      </c>
      <c r="R71" s="1198">
        <f t="shared" si="50"/>
        <v>28.571428571428573</v>
      </c>
      <c r="S71" s="1248">
        <f t="shared" si="43"/>
        <v>14</v>
      </c>
      <c r="T71" s="373"/>
      <c r="U71" s="373"/>
    </row>
    <row r="72" spans="1:21" ht="13.8" x14ac:dyDescent="0.25">
      <c r="A72" s="409" t="s">
        <v>184</v>
      </c>
      <c r="B72" s="333" t="s">
        <v>41</v>
      </c>
      <c r="C72" s="1197">
        <v>0</v>
      </c>
      <c r="D72" s="916">
        <f t="shared" si="35"/>
        <v>0</v>
      </c>
      <c r="E72" s="913">
        <v>0</v>
      </c>
      <c r="F72" s="1198">
        <f t="shared" si="51"/>
        <v>0</v>
      </c>
      <c r="G72" s="1197">
        <v>0</v>
      </c>
      <c r="H72" s="1198">
        <f t="shared" si="52"/>
        <v>0</v>
      </c>
      <c r="I72" s="812">
        <v>0</v>
      </c>
      <c r="J72" s="1198">
        <f t="shared" si="46"/>
        <v>0</v>
      </c>
      <c r="K72" s="812">
        <v>2</v>
      </c>
      <c r="L72" s="1198">
        <f t="shared" si="47"/>
        <v>22.222222222222221</v>
      </c>
      <c r="M72" s="1246">
        <v>1</v>
      </c>
      <c r="N72" s="1198">
        <f t="shared" si="48"/>
        <v>11.111111111111111</v>
      </c>
      <c r="O72" s="1246">
        <v>6</v>
      </c>
      <c r="P72" s="1198">
        <f t="shared" si="49"/>
        <v>66.666666666666671</v>
      </c>
      <c r="Q72" s="1246">
        <v>0</v>
      </c>
      <c r="R72" s="1198">
        <f t="shared" si="50"/>
        <v>0</v>
      </c>
      <c r="S72" s="1248">
        <f t="shared" si="43"/>
        <v>9</v>
      </c>
      <c r="T72" s="373"/>
      <c r="U72" s="373"/>
    </row>
    <row r="73" spans="1:21" ht="13.8" x14ac:dyDescent="0.25">
      <c r="A73" s="409" t="s">
        <v>169</v>
      </c>
      <c r="B73" s="333" t="s">
        <v>41</v>
      </c>
      <c r="C73" s="1197">
        <v>0</v>
      </c>
      <c r="D73" s="916">
        <f t="shared" si="35"/>
        <v>0</v>
      </c>
      <c r="E73" s="913">
        <v>0</v>
      </c>
      <c r="F73" s="1198">
        <f t="shared" si="51"/>
        <v>0</v>
      </c>
      <c r="G73" s="1197">
        <v>0</v>
      </c>
      <c r="H73" s="1198">
        <f t="shared" si="52"/>
        <v>0</v>
      </c>
      <c r="I73" s="812">
        <v>2</v>
      </c>
      <c r="J73" s="1198">
        <f t="shared" si="46"/>
        <v>66.666666666666671</v>
      </c>
      <c r="K73" s="812">
        <v>0</v>
      </c>
      <c r="L73" s="1198">
        <f t="shared" si="47"/>
        <v>0</v>
      </c>
      <c r="M73" s="1246">
        <v>0</v>
      </c>
      <c r="N73" s="1198">
        <f t="shared" si="48"/>
        <v>0</v>
      </c>
      <c r="O73" s="1246">
        <v>1</v>
      </c>
      <c r="P73" s="1198">
        <f t="shared" si="49"/>
        <v>33.333333333333336</v>
      </c>
      <c r="Q73" s="1246">
        <v>0</v>
      </c>
      <c r="R73" s="1198">
        <f t="shared" si="50"/>
        <v>0</v>
      </c>
      <c r="S73" s="1248">
        <f t="shared" si="43"/>
        <v>3</v>
      </c>
      <c r="T73" s="373"/>
      <c r="U73" s="373"/>
    </row>
    <row r="74" spans="1:21" ht="13.8" x14ac:dyDescent="0.25">
      <c r="A74" s="409" t="s">
        <v>252</v>
      </c>
      <c r="B74" s="333" t="s">
        <v>40</v>
      </c>
      <c r="C74" s="1197">
        <v>2</v>
      </c>
      <c r="D74" s="916">
        <f t="shared" si="35"/>
        <v>28.571428571428573</v>
      </c>
      <c r="E74" s="913">
        <v>0</v>
      </c>
      <c r="F74" s="1198">
        <f t="shared" si="51"/>
        <v>0</v>
      </c>
      <c r="G74" s="1197">
        <v>1</v>
      </c>
      <c r="H74" s="1198">
        <f t="shared" si="52"/>
        <v>14.285714285714286</v>
      </c>
      <c r="I74" s="812">
        <v>1</v>
      </c>
      <c r="J74" s="1198">
        <f t="shared" si="46"/>
        <v>14.285714285714286</v>
      </c>
      <c r="K74" s="812">
        <v>3</v>
      </c>
      <c r="L74" s="1198">
        <f t="shared" si="47"/>
        <v>42.857142857142854</v>
      </c>
      <c r="M74" s="1246">
        <v>0</v>
      </c>
      <c r="N74" s="1198">
        <f t="shared" si="48"/>
        <v>0</v>
      </c>
      <c r="O74" s="1246">
        <v>0</v>
      </c>
      <c r="P74" s="1198">
        <f t="shared" si="49"/>
        <v>0</v>
      </c>
      <c r="Q74" s="1246">
        <v>0</v>
      </c>
      <c r="R74" s="1198">
        <f t="shared" si="50"/>
        <v>0</v>
      </c>
      <c r="S74" s="1248">
        <f t="shared" si="43"/>
        <v>7</v>
      </c>
      <c r="T74" s="373"/>
      <c r="U74" s="373"/>
    </row>
    <row r="75" spans="1:21" ht="13.8" x14ac:dyDescent="0.25">
      <c r="A75" s="409" t="s">
        <v>200</v>
      </c>
      <c r="B75" s="333" t="s">
        <v>41</v>
      </c>
      <c r="C75" s="1197">
        <v>0</v>
      </c>
      <c r="D75" s="916">
        <f t="shared" si="35"/>
        <v>0</v>
      </c>
      <c r="E75" s="913">
        <v>0</v>
      </c>
      <c r="F75" s="1198">
        <f t="shared" si="51"/>
        <v>0</v>
      </c>
      <c r="G75" s="1197">
        <v>0</v>
      </c>
      <c r="H75" s="1198">
        <f t="shared" si="52"/>
        <v>0</v>
      </c>
      <c r="I75" s="812">
        <v>2</v>
      </c>
      <c r="J75" s="1198">
        <f t="shared" si="46"/>
        <v>4.4444444444444446</v>
      </c>
      <c r="K75" s="812">
        <v>2</v>
      </c>
      <c r="L75" s="1198">
        <f t="shared" si="47"/>
        <v>4.4444444444444446</v>
      </c>
      <c r="M75" s="1246">
        <v>4</v>
      </c>
      <c r="N75" s="1198">
        <f t="shared" si="48"/>
        <v>8.8888888888888893</v>
      </c>
      <c r="O75" s="1246">
        <v>28</v>
      </c>
      <c r="P75" s="1198">
        <f t="shared" si="49"/>
        <v>62.222222222222221</v>
      </c>
      <c r="Q75" s="1246">
        <v>9</v>
      </c>
      <c r="R75" s="1198">
        <f t="shared" si="50"/>
        <v>20</v>
      </c>
      <c r="S75" s="1248">
        <f t="shared" si="43"/>
        <v>45</v>
      </c>
      <c r="T75" s="373"/>
      <c r="U75" s="373"/>
    </row>
    <row r="76" spans="1:21" ht="13.8" x14ac:dyDescent="0.25">
      <c r="A76" s="409" t="s">
        <v>154</v>
      </c>
      <c r="B76" s="333" t="s">
        <v>40</v>
      </c>
      <c r="C76" s="1197">
        <v>21</v>
      </c>
      <c r="D76" s="916">
        <f t="shared" si="35"/>
        <v>46.666666666666664</v>
      </c>
      <c r="E76" s="913">
        <v>11</v>
      </c>
      <c r="F76" s="1198">
        <f t="shared" si="51"/>
        <v>24.444444444444443</v>
      </c>
      <c r="G76" s="1197">
        <v>3</v>
      </c>
      <c r="H76" s="1198">
        <f t="shared" si="52"/>
        <v>6.666666666666667</v>
      </c>
      <c r="I76" s="812">
        <v>3</v>
      </c>
      <c r="J76" s="1198">
        <f t="shared" si="46"/>
        <v>6.666666666666667</v>
      </c>
      <c r="K76" s="812">
        <v>2</v>
      </c>
      <c r="L76" s="1198">
        <f t="shared" si="47"/>
        <v>4.4444444444444446</v>
      </c>
      <c r="M76" s="1246">
        <v>2</v>
      </c>
      <c r="N76" s="1198">
        <f t="shared" si="48"/>
        <v>4.4444444444444446</v>
      </c>
      <c r="O76" s="1246">
        <v>3</v>
      </c>
      <c r="P76" s="1198">
        <f t="shared" si="49"/>
        <v>6.666666666666667</v>
      </c>
      <c r="Q76" s="1246">
        <v>0</v>
      </c>
      <c r="R76" s="1198">
        <f t="shared" si="50"/>
        <v>0</v>
      </c>
      <c r="S76" s="1248">
        <f t="shared" si="43"/>
        <v>45</v>
      </c>
      <c r="T76" s="373"/>
      <c r="U76" s="373"/>
    </row>
    <row r="77" spans="1:21" ht="13.8" x14ac:dyDescent="0.25">
      <c r="A77" s="409" t="s">
        <v>395</v>
      </c>
      <c r="B77" s="333" t="s">
        <v>40</v>
      </c>
      <c r="C77" s="1197">
        <v>4</v>
      </c>
      <c r="D77" s="916">
        <f t="shared" si="35"/>
        <v>26.666666666666668</v>
      </c>
      <c r="E77" s="913">
        <v>7</v>
      </c>
      <c r="F77" s="1198">
        <f t="shared" si="51"/>
        <v>46.666666666666664</v>
      </c>
      <c r="G77" s="1197">
        <v>2</v>
      </c>
      <c r="H77" s="1198">
        <f t="shared" si="52"/>
        <v>13.333333333333334</v>
      </c>
      <c r="I77" s="812">
        <v>1</v>
      </c>
      <c r="J77" s="1198">
        <f t="shared" si="46"/>
        <v>6.666666666666667</v>
      </c>
      <c r="K77" s="812">
        <v>0</v>
      </c>
      <c r="L77" s="1198">
        <f t="shared" si="47"/>
        <v>0</v>
      </c>
      <c r="M77" s="1246">
        <v>0</v>
      </c>
      <c r="N77" s="1198">
        <f t="shared" si="48"/>
        <v>0</v>
      </c>
      <c r="O77" s="1246">
        <v>1</v>
      </c>
      <c r="P77" s="1198">
        <f t="shared" si="49"/>
        <v>6.666666666666667</v>
      </c>
      <c r="Q77" s="1246">
        <v>0</v>
      </c>
      <c r="R77" s="1198">
        <f t="shared" si="50"/>
        <v>0</v>
      </c>
      <c r="S77" s="1248">
        <f t="shared" si="43"/>
        <v>15</v>
      </c>
      <c r="T77" s="373"/>
      <c r="U77" s="373"/>
    </row>
    <row r="78" spans="1:21" ht="13.8" x14ac:dyDescent="0.25">
      <c r="A78" s="399" t="s">
        <v>43</v>
      </c>
      <c r="B78" s="355" t="s">
        <v>40</v>
      </c>
      <c r="C78" s="801">
        <v>12</v>
      </c>
      <c r="D78" s="916">
        <f t="shared" si="35"/>
        <v>57.142857142857146</v>
      </c>
      <c r="E78" s="808">
        <v>4</v>
      </c>
      <c r="F78" s="1078">
        <f t="shared" si="28"/>
        <v>19.047619047619047</v>
      </c>
      <c r="G78" s="801">
        <v>1</v>
      </c>
      <c r="H78" s="1198">
        <f t="shared" si="29"/>
        <v>4.7619047619047619</v>
      </c>
      <c r="I78" s="801">
        <v>2</v>
      </c>
      <c r="J78" s="1078">
        <f t="shared" si="30"/>
        <v>9.5238095238095237</v>
      </c>
      <c r="K78" s="801">
        <v>0</v>
      </c>
      <c r="L78" s="1078">
        <f t="shared" si="31"/>
        <v>0</v>
      </c>
      <c r="M78" s="1256">
        <v>1</v>
      </c>
      <c r="N78" s="1078">
        <f t="shared" si="32"/>
        <v>4.7619047619047619</v>
      </c>
      <c r="O78" s="1256">
        <v>1</v>
      </c>
      <c r="P78" s="1078">
        <f t="shared" si="33"/>
        <v>4.7619047619047619</v>
      </c>
      <c r="Q78" s="1256">
        <v>0</v>
      </c>
      <c r="R78" s="1078">
        <f t="shared" si="34"/>
        <v>0</v>
      </c>
      <c r="S78" s="1248">
        <f t="shared" si="43"/>
        <v>21</v>
      </c>
      <c r="T78" s="373"/>
      <c r="U78" s="373"/>
    </row>
    <row r="79" spans="1:21" ht="13.8" x14ac:dyDescent="0.25">
      <c r="A79" s="399" t="s">
        <v>528</v>
      </c>
      <c r="B79" s="355" t="s">
        <v>40</v>
      </c>
      <c r="C79" s="801">
        <v>0</v>
      </c>
      <c r="D79" s="916">
        <f t="shared" si="35"/>
        <v>0</v>
      </c>
      <c r="E79" s="808">
        <v>0</v>
      </c>
      <c r="F79" s="1078">
        <f t="shared" si="28"/>
        <v>0</v>
      </c>
      <c r="G79" s="801">
        <v>1</v>
      </c>
      <c r="H79" s="1198">
        <f t="shared" si="29"/>
        <v>14.285714285714286</v>
      </c>
      <c r="I79" s="801">
        <v>0</v>
      </c>
      <c r="J79" s="1078">
        <f t="shared" si="30"/>
        <v>0</v>
      </c>
      <c r="K79" s="801">
        <v>1</v>
      </c>
      <c r="L79" s="1078">
        <f t="shared" si="31"/>
        <v>14.285714285714286</v>
      </c>
      <c r="M79" s="1256">
        <v>0</v>
      </c>
      <c r="N79" s="1078">
        <f t="shared" si="32"/>
        <v>0</v>
      </c>
      <c r="O79" s="1256">
        <v>3</v>
      </c>
      <c r="P79" s="1078">
        <f t="shared" si="33"/>
        <v>42.857142857142854</v>
      </c>
      <c r="Q79" s="1256">
        <v>2</v>
      </c>
      <c r="R79" s="1078">
        <f t="shared" si="34"/>
        <v>28.571428571428573</v>
      </c>
      <c r="S79" s="1248">
        <f t="shared" si="43"/>
        <v>7</v>
      </c>
      <c r="T79" s="373"/>
      <c r="U79" s="373"/>
    </row>
    <row r="80" spans="1:21" ht="13.8" x14ac:dyDescent="0.25">
      <c r="A80" s="399" t="s">
        <v>197</v>
      </c>
      <c r="B80" s="355" t="s">
        <v>41</v>
      </c>
      <c r="C80" s="801">
        <v>0</v>
      </c>
      <c r="D80" s="916">
        <f t="shared" si="35"/>
        <v>0</v>
      </c>
      <c r="E80" s="808">
        <v>0</v>
      </c>
      <c r="F80" s="1078">
        <f t="shared" si="28"/>
        <v>0</v>
      </c>
      <c r="G80" s="801">
        <v>0</v>
      </c>
      <c r="H80" s="1198">
        <f t="shared" si="29"/>
        <v>0</v>
      </c>
      <c r="I80" s="801">
        <v>0</v>
      </c>
      <c r="J80" s="1078">
        <f t="shared" si="30"/>
        <v>0</v>
      </c>
      <c r="K80" s="801">
        <v>1</v>
      </c>
      <c r="L80" s="1078">
        <f t="shared" si="31"/>
        <v>11.111111111111111</v>
      </c>
      <c r="M80" s="1256">
        <v>1</v>
      </c>
      <c r="N80" s="1078">
        <f t="shared" si="32"/>
        <v>11.111111111111111</v>
      </c>
      <c r="O80" s="1256">
        <v>7</v>
      </c>
      <c r="P80" s="1078">
        <f t="shared" si="33"/>
        <v>77.777777777777771</v>
      </c>
      <c r="Q80" s="1256">
        <v>0</v>
      </c>
      <c r="R80" s="1078">
        <f t="shared" si="34"/>
        <v>0</v>
      </c>
      <c r="S80" s="1248">
        <f t="shared" si="43"/>
        <v>9</v>
      </c>
      <c r="T80" s="1083"/>
      <c r="U80" s="1083"/>
    </row>
    <row r="81" spans="1:21" ht="13.8" x14ac:dyDescent="0.25">
      <c r="A81" s="399" t="s">
        <v>33</v>
      </c>
      <c r="B81" s="355" t="s">
        <v>40</v>
      </c>
      <c r="C81" s="801">
        <v>3</v>
      </c>
      <c r="D81" s="916">
        <f t="shared" si="35"/>
        <v>17.647058823529413</v>
      </c>
      <c r="E81" s="808">
        <v>6</v>
      </c>
      <c r="F81" s="1078">
        <f t="shared" si="28"/>
        <v>35.294117647058826</v>
      </c>
      <c r="G81" s="801">
        <v>0</v>
      </c>
      <c r="H81" s="1198">
        <f t="shared" si="29"/>
        <v>0</v>
      </c>
      <c r="I81" s="801">
        <v>2</v>
      </c>
      <c r="J81" s="1078">
        <f t="shared" si="30"/>
        <v>11.764705882352942</v>
      </c>
      <c r="K81" s="801">
        <v>2</v>
      </c>
      <c r="L81" s="1078">
        <f t="shared" si="31"/>
        <v>11.764705882352942</v>
      </c>
      <c r="M81" s="1256">
        <v>1</v>
      </c>
      <c r="N81" s="1078">
        <f t="shared" si="32"/>
        <v>5.882352941176471</v>
      </c>
      <c r="O81" s="1256">
        <v>2</v>
      </c>
      <c r="P81" s="1078">
        <f t="shared" si="33"/>
        <v>11.764705882352942</v>
      </c>
      <c r="Q81" s="1256">
        <v>1</v>
      </c>
      <c r="R81" s="1078">
        <f t="shared" si="34"/>
        <v>5.882352941176471</v>
      </c>
      <c r="S81" s="1248">
        <f t="shared" si="43"/>
        <v>17</v>
      </c>
      <c r="T81" s="1083"/>
      <c r="U81" s="1083"/>
    </row>
    <row r="82" spans="1:21" ht="13.8" x14ac:dyDescent="0.25">
      <c r="A82" s="399" t="s">
        <v>396</v>
      </c>
      <c r="B82" s="355" t="s">
        <v>40</v>
      </c>
      <c r="C82" s="801">
        <v>1</v>
      </c>
      <c r="D82" s="916">
        <f t="shared" si="35"/>
        <v>2.0833333333333335</v>
      </c>
      <c r="E82" s="808">
        <v>7</v>
      </c>
      <c r="F82" s="1078">
        <f t="shared" ref="F82:F86" si="53">SUM(E82)*100/S82</f>
        <v>14.583333333333334</v>
      </c>
      <c r="G82" s="801">
        <v>2</v>
      </c>
      <c r="H82" s="1198">
        <f t="shared" ref="H82:H86" si="54">SUM(G82)*100/S82</f>
        <v>4.166666666666667</v>
      </c>
      <c r="I82" s="801">
        <v>0</v>
      </c>
      <c r="J82" s="1078">
        <f t="shared" ref="J82:J86" si="55">SUM(I82)*100/S82</f>
        <v>0</v>
      </c>
      <c r="K82" s="801">
        <v>5</v>
      </c>
      <c r="L82" s="1078">
        <f t="shared" ref="L82:L86" si="56">SUM(K82)*100/S82</f>
        <v>10.416666666666666</v>
      </c>
      <c r="M82" s="1256">
        <v>6</v>
      </c>
      <c r="N82" s="1078">
        <f t="shared" ref="N82:N86" si="57">SUM(M82)*100/S82</f>
        <v>12.5</v>
      </c>
      <c r="O82" s="1256">
        <v>20</v>
      </c>
      <c r="P82" s="1078">
        <f t="shared" ref="P82:P86" si="58">SUM(O82)*100/S82</f>
        <v>41.666666666666664</v>
      </c>
      <c r="Q82" s="1256">
        <v>7</v>
      </c>
      <c r="R82" s="1078">
        <f t="shared" ref="R82:R86" si="59">SUM(Q82)*100/S82</f>
        <v>14.583333333333334</v>
      </c>
      <c r="S82" s="1248">
        <f t="shared" si="43"/>
        <v>48</v>
      </c>
      <c r="T82" s="1083"/>
      <c r="U82" s="1083"/>
    </row>
    <row r="83" spans="1:21" ht="13.8" x14ac:dyDescent="0.25">
      <c r="A83" s="399" t="s">
        <v>203</v>
      </c>
      <c r="B83" s="355" t="s">
        <v>40</v>
      </c>
      <c r="C83" s="801">
        <v>22</v>
      </c>
      <c r="D83" s="916">
        <f t="shared" si="35"/>
        <v>36.065573770491802</v>
      </c>
      <c r="E83" s="808">
        <v>14</v>
      </c>
      <c r="F83" s="1078">
        <f t="shared" si="53"/>
        <v>22.950819672131146</v>
      </c>
      <c r="G83" s="801">
        <v>6</v>
      </c>
      <c r="H83" s="1198">
        <f t="shared" si="54"/>
        <v>9.8360655737704921</v>
      </c>
      <c r="I83" s="801">
        <v>8</v>
      </c>
      <c r="J83" s="1078">
        <f t="shared" si="55"/>
        <v>13.114754098360656</v>
      </c>
      <c r="K83" s="801">
        <v>6</v>
      </c>
      <c r="L83" s="1078">
        <f t="shared" si="56"/>
        <v>9.8360655737704921</v>
      </c>
      <c r="M83" s="1256">
        <v>2</v>
      </c>
      <c r="N83" s="1078">
        <f t="shared" si="57"/>
        <v>3.278688524590164</v>
      </c>
      <c r="O83" s="1256">
        <v>3</v>
      </c>
      <c r="P83" s="1078">
        <f t="shared" si="58"/>
        <v>4.918032786885246</v>
      </c>
      <c r="Q83" s="1256">
        <v>0</v>
      </c>
      <c r="R83" s="1078">
        <f t="shared" si="59"/>
        <v>0</v>
      </c>
      <c r="S83" s="1248">
        <f t="shared" si="43"/>
        <v>61</v>
      </c>
      <c r="T83" s="1083"/>
      <c r="U83" s="1083"/>
    </row>
    <row r="84" spans="1:21" ht="28.2" customHeight="1" x14ac:dyDescent="0.25">
      <c r="A84" s="409" t="s">
        <v>397</v>
      </c>
      <c r="B84" s="355" t="s">
        <v>41</v>
      </c>
      <c r="C84" s="801">
        <v>0</v>
      </c>
      <c r="D84" s="916">
        <f t="shared" si="35"/>
        <v>0</v>
      </c>
      <c r="E84" s="808">
        <v>0</v>
      </c>
      <c r="F84" s="1078">
        <f t="shared" si="53"/>
        <v>0</v>
      </c>
      <c r="G84" s="801">
        <v>0</v>
      </c>
      <c r="H84" s="1198">
        <f t="shared" si="54"/>
        <v>0</v>
      </c>
      <c r="I84" s="801">
        <v>2</v>
      </c>
      <c r="J84" s="1078">
        <f t="shared" si="55"/>
        <v>8</v>
      </c>
      <c r="K84" s="801">
        <v>6</v>
      </c>
      <c r="L84" s="1078">
        <f t="shared" si="56"/>
        <v>24</v>
      </c>
      <c r="M84" s="1256">
        <v>2</v>
      </c>
      <c r="N84" s="1078">
        <f t="shared" si="57"/>
        <v>8</v>
      </c>
      <c r="O84" s="1256">
        <v>13</v>
      </c>
      <c r="P84" s="1078">
        <f t="shared" si="58"/>
        <v>52</v>
      </c>
      <c r="Q84" s="1256">
        <v>2</v>
      </c>
      <c r="R84" s="1078">
        <f t="shared" si="59"/>
        <v>8</v>
      </c>
      <c r="S84" s="1248">
        <f t="shared" si="43"/>
        <v>25</v>
      </c>
      <c r="T84" s="1083"/>
      <c r="U84" s="1083"/>
    </row>
    <row r="85" spans="1:21" ht="13.8" x14ac:dyDescent="0.25">
      <c r="A85" s="408" t="s">
        <v>251</v>
      </c>
      <c r="B85" s="355" t="s">
        <v>40</v>
      </c>
      <c r="C85" s="801">
        <v>3</v>
      </c>
      <c r="D85" s="916">
        <f t="shared" si="35"/>
        <v>50</v>
      </c>
      <c r="E85" s="808">
        <v>2</v>
      </c>
      <c r="F85" s="1078">
        <f t="shared" si="53"/>
        <v>33.333333333333336</v>
      </c>
      <c r="G85" s="801">
        <v>0</v>
      </c>
      <c r="H85" s="1198">
        <f t="shared" si="54"/>
        <v>0</v>
      </c>
      <c r="I85" s="801">
        <v>0</v>
      </c>
      <c r="J85" s="1078">
        <f t="shared" si="55"/>
        <v>0</v>
      </c>
      <c r="K85" s="801">
        <v>0</v>
      </c>
      <c r="L85" s="1078">
        <f t="shared" si="56"/>
        <v>0</v>
      </c>
      <c r="M85" s="1256">
        <v>1</v>
      </c>
      <c r="N85" s="1078">
        <f t="shared" si="57"/>
        <v>16.666666666666668</v>
      </c>
      <c r="O85" s="1256">
        <v>0</v>
      </c>
      <c r="P85" s="1078">
        <f t="shared" si="58"/>
        <v>0</v>
      </c>
      <c r="Q85" s="1256">
        <v>0</v>
      </c>
      <c r="R85" s="1078">
        <f t="shared" si="59"/>
        <v>0</v>
      </c>
      <c r="S85" s="1248">
        <f t="shared" si="43"/>
        <v>6</v>
      </c>
      <c r="T85" s="373"/>
      <c r="U85" s="373"/>
    </row>
    <row r="86" spans="1:21" ht="13.8" x14ac:dyDescent="0.25">
      <c r="A86" s="408" t="s">
        <v>398</v>
      </c>
      <c r="B86" s="355" t="s">
        <v>40</v>
      </c>
      <c r="C86" s="801">
        <v>14</v>
      </c>
      <c r="D86" s="916">
        <f t="shared" si="35"/>
        <v>28</v>
      </c>
      <c r="E86" s="808">
        <v>4</v>
      </c>
      <c r="F86" s="1078">
        <f t="shared" si="53"/>
        <v>8</v>
      </c>
      <c r="G86" s="801">
        <v>4</v>
      </c>
      <c r="H86" s="1198">
        <f t="shared" si="54"/>
        <v>8</v>
      </c>
      <c r="I86" s="801">
        <v>0</v>
      </c>
      <c r="J86" s="1078">
        <f t="shared" si="55"/>
        <v>0</v>
      </c>
      <c r="K86" s="801">
        <v>8</v>
      </c>
      <c r="L86" s="1078">
        <f t="shared" si="56"/>
        <v>16</v>
      </c>
      <c r="M86" s="1256">
        <v>4</v>
      </c>
      <c r="N86" s="1078">
        <f t="shared" si="57"/>
        <v>8</v>
      </c>
      <c r="O86" s="1256">
        <v>8</v>
      </c>
      <c r="P86" s="1078">
        <f t="shared" si="58"/>
        <v>16</v>
      </c>
      <c r="Q86" s="1256">
        <v>8</v>
      </c>
      <c r="R86" s="1078">
        <f t="shared" si="59"/>
        <v>16</v>
      </c>
      <c r="S86" s="1248">
        <f t="shared" si="43"/>
        <v>50</v>
      </c>
      <c r="T86" s="373"/>
      <c r="U86" s="373"/>
    </row>
    <row r="87" spans="1:21" ht="13.8" x14ac:dyDescent="0.25">
      <c r="A87" s="402" t="s">
        <v>25</v>
      </c>
      <c r="B87" s="500" t="s">
        <v>40</v>
      </c>
      <c r="C87" s="801">
        <v>6</v>
      </c>
      <c r="D87" s="916">
        <f t="shared" si="35"/>
        <v>66.666666666666671</v>
      </c>
      <c r="E87" s="808">
        <v>1</v>
      </c>
      <c r="F87" s="1078">
        <f t="shared" si="28"/>
        <v>11.111111111111111</v>
      </c>
      <c r="G87" s="801">
        <v>0</v>
      </c>
      <c r="H87" s="1198">
        <f t="shared" si="29"/>
        <v>0</v>
      </c>
      <c r="I87" s="801">
        <v>2</v>
      </c>
      <c r="J87" s="1078">
        <f t="shared" si="30"/>
        <v>22.222222222222221</v>
      </c>
      <c r="K87" s="801">
        <v>0</v>
      </c>
      <c r="L87" s="1078">
        <f t="shared" si="31"/>
        <v>0</v>
      </c>
      <c r="M87" s="1256">
        <v>0</v>
      </c>
      <c r="N87" s="1078">
        <f t="shared" si="32"/>
        <v>0</v>
      </c>
      <c r="O87" s="1256">
        <v>0</v>
      </c>
      <c r="P87" s="1078">
        <f t="shared" si="33"/>
        <v>0</v>
      </c>
      <c r="Q87" s="1256">
        <v>0</v>
      </c>
      <c r="R87" s="1078">
        <f t="shared" si="34"/>
        <v>0</v>
      </c>
      <c r="S87" s="1248">
        <f t="shared" si="43"/>
        <v>9</v>
      </c>
      <c r="T87" s="1083"/>
      <c r="U87" s="1083"/>
    </row>
    <row r="88" spans="1:21" ht="13.8" x14ac:dyDescent="0.25">
      <c r="A88" s="402" t="s">
        <v>399</v>
      </c>
      <c r="B88" s="500" t="s">
        <v>40</v>
      </c>
      <c r="C88" s="801">
        <v>1</v>
      </c>
      <c r="D88" s="916">
        <f t="shared" si="35"/>
        <v>9.0909090909090917</v>
      </c>
      <c r="E88" s="808">
        <v>1</v>
      </c>
      <c r="F88" s="1078">
        <f t="shared" ref="F88:F90" si="60">SUM(E88)*100/S88</f>
        <v>9.0909090909090917</v>
      </c>
      <c r="G88" s="801">
        <v>1</v>
      </c>
      <c r="H88" s="1198">
        <f t="shared" ref="H88:H90" si="61">SUM(G88)*100/S88</f>
        <v>9.0909090909090917</v>
      </c>
      <c r="I88" s="801">
        <v>0</v>
      </c>
      <c r="J88" s="1078">
        <f t="shared" ref="J88:J90" si="62">SUM(I88)*100/S88</f>
        <v>0</v>
      </c>
      <c r="K88" s="801">
        <v>3</v>
      </c>
      <c r="L88" s="1078">
        <f t="shared" ref="L88:L90" si="63">SUM(K88)*100/S88</f>
        <v>27.272727272727273</v>
      </c>
      <c r="M88" s="1256">
        <v>1</v>
      </c>
      <c r="N88" s="1078">
        <f t="shared" ref="N88:N90" si="64">SUM(M88)*100/S88</f>
        <v>9.0909090909090917</v>
      </c>
      <c r="O88" s="1256">
        <v>4</v>
      </c>
      <c r="P88" s="1078">
        <f t="shared" ref="P88" si="65">SUM(O88)*100/S88</f>
        <v>36.363636363636367</v>
      </c>
      <c r="Q88" s="1256">
        <v>0</v>
      </c>
      <c r="R88" s="1078">
        <f t="shared" ref="R88" si="66">SUM(Q88)*100/S88</f>
        <v>0</v>
      </c>
      <c r="S88" s="1248">
        <f t="shared" si="43"/>
        <v>11</v>
      </c>
      <c r="T88" s="1083"/>
      <c r="U88" s="1083"/>
    </row>
    <row r="89" spans="1:21" ht="13.8" x14ac:dyDescent="0.25">
      <c r="A89" s="399" t="s">
        <v>26</v>
      </c>
      <c r="B89" s="355" t="s">
        <v>41</v>
      </c>
      <c r="C89" s="801">
        <v>0</v>
      </c>
      <c r="D89" s="916">
        <f t="shared" si="35"/>
        <v>0</v>
      </c>
      <c r="E89" s="808">
        <v>0</v>
      </c>
      <c r="F89" s="1078">
        <f t="shared" si="60"/>
        <v>0</v>
      </c>
      <c r="G89" s="801">
        <v>0</v>
      </c>
      <c r="H89" s="1078">
        <f t="shared" si="61"/>
        <v>0</v>
      </c>
      <c r="I89" s="801">
        <v>1</v>
      </c>
      <c r="J89" s="1078">
        <f t="shared" si="62"/>
        <v>9.0909090909090917</v>
      </c>
      <c r="K89" s="801">
        <v>3</v>
      </c>
      <c r="L89" s="1078">
        <f t="shared" si="63"/>
        <v>27.272727272727273</v>
      </c>
      <c r="M89" s="1256">
        <v>4</v>
      </c>
      <c r="N89" s="1078">
        <f t="shared" si="64"/>
        <v>36.363636363636367</v>
      </c>
      <c r="O89" s="1256">
        <v>3</v>
      </c>
      <c r="P89" s="1078">
        <f>SUM(O89)*100/S89</f>
        <v>27.272727272727273</v>
      </c>
      <c r="Q89" s="1256">
        <v>0</v>
      </c>
      <c r="R89" s="1078">
        <f>SUM(Q89)*100/S89</f>
        <v>0</v>
      </c>
      <c r="S89" s="1248">
        <f t="shared" si="43"/>
        <v>11</v>
      </c>
      <c r="T89" s="373"/>
      <c r="U89" s="373"/>
    </row>
    <row r="90" spans="1:21" ht="13.8" x14ac:dyDescent="0.25">
      <c r="A90" s="399" t="s">
        <v>185</v>
      </c>
      <c r="B90" s="355" t="s">
        <v>40</v>
      </c>
      <c r="C90" s="801">
        <v>2</v>
      </c>
      <c r="D90" s="916">
        <f t="shared" si="35"/>
        <v>16.666666666666668</v>
      </c>
      <c r="E90" s="808">
        <v>7</v>
      </c>
      <c r="F90" s="1078">
        <f t="shared" si="60"/>
        <v>58.333333333333336</v>
      </c>
      <c r="G90" s="801">
        <v>0</v>
      </c>
      <c r="H90" s="1198">
        <f t="shared" si="61"/>
        <v>0</v>
      </c>
      <c r="I90" s="801">
        <v>0</v>
      </c>
      <c r="J90" s="1078">
        <f t="shared" si="62"/>
        <v>0</v>
      </c>
      <c r="K90" s="801">
        <v>2</v>
      </c>
      <c r="L90" s="1078">
        <f t="shared" si="63"/>
        <v>16.666666666666668</v>
      </c>
      <c r="M90" s="1256">
        <v>1</v>
      </c>
      <c r="N90" s="1078">
        <f t="shared" si="64"/>
        <v>8.3333333333333339</v>
      </c>
      <c r="O90" s="1256">
        <v>0</v>
      </c>
      <c r="P90" s="1078">
        <f t="shared" ref="P90" si="67">SUM(O90)*100/S90</f>
        <v>0</v>
      </c>
      <c r="Q90" s="1256">
        <v>0</v>
      </c>
      <c r="R90" s="1078">
        <f t="shared" ref="R90" si="68">SUM(Q90)*100/S90</f>
        <v>0</v>
      </c>
      <c r="S90" s="1248">
        <f t="shared" si="43"/>
        <v>12</v>
      </c>
      <c r="T90" s="804"/>
      <c r="U90" s="373"/>
    </row>
    <row r="91" spans="1:21" ht="14.4" thickBot="1" x14ac:dyDescent="0.3">
      <c r="A91" s="1220" t="s">
        <v>56</v>
      </c>
      <c r="B91" s="1206"/>
      <c r="C91" s="1208">
        <f>SUM(C68:C90)</f>
        <v>110</v>
      </c>
      <c r="D91" s="1280">
        <f t="shared" si="35"/>
        <v>23.354564755838641</v>
      </c>
      <c r="E91" s="1222">
        <f>SUM(E68:E90)</f>
        <v>73</v>
      </c>
      <c r="F91" s="1264">
        <f t="shared" si="28"/>
        <v>15.498938428874734</v>
      </c>
      <c r="G91" s="1208">
        <f>SUM(G68:G90)</f>
        <v>23</v>
      </c>
      <c r="H91" s="1264">
        <f t="shared" si="29"/>
        <v>4.8832271762208066</v>
      </c>
      <c r="I91" s="1208">
        <f>SUM(I68:I90)</f>
        <v>29</v>
      </c>
      <c r="J91" s="1264">
        <f t="shared" si="30"/>
        <v>6.1571125265392785</v>
      </c>
      <c r="K91" s="1208">
        <f>SUM(K68:K90)</f>
        <v>55</v>
      </c>
      <c r="L91" s="1264">
        <f t="shared" si="31"/>
        <v>11.677282377919321</v>
      </c>
      <c r="M91" s="1266">
        <f>SUM(M68:M90)</f>
        <v>35</v>
      </c>
      <c r="N91" s="1264">
        <f t="shared" si="32"/>
        <v>7.4309978768577496</v>
      </c>
      <c r="O91" s="1266">
        <f>SUM(O68:O90)</f>
        <v>109</v>
      </c>
      <c r="P91" s="1264">
        <f t="shared" si="33"/>
        <v>23.142250530785564</v>
      </c>
      <c r="Q91" s="1266">
        <f>SUM(Q68:Q90)</f>
        <v>37</v>
      </c>
      <c r="R91" s="1264">
        <f t="shared" si="34"/>
        <v>7.8556263269639066</v>
      </c>
      <c r="S91" s="1268">
        <f>SUM(S68:S90)</f>
        <v>471</v>
      </c>
      <c r="T91" s="373"/>
      <c r="U91" s="373"/>
    </row>
    <row r="92" spans="1:21" ht="13.8" x14ac:dyDescent="0.25">
      <c r="A92" s="810" t="s">
        <v>28</v>
      </c>
      <c r="B92" s="914" t="s">
        <v>40</v>
      </c>
      <c r="C92" s="799">
        <v>44</v>
      </c>
      <c r="D92" s="1276">
        <f t="shared" si="35"/>
        <v>30.985915492957748</v>
      </c>
      <c r="E92" s="862">
        <v>11</v>
      </c>
      <c r="F92" s="1277">
        <f t="shared" si="28"/>
        <v>7.746478873239437</v>
      </c>
      <c r="G92" s="799">
        <v>48</v>
      </c>
      <c r="H92" s="1277">
        <f t="shared" si="29"/>
        <v>33.802816901408448</v>
      </c>
      <c r="I92" s="799">
        <v>23</v>
      </c>
      <c r="J92" s="1277">
        <f t="shared" si="30"/>
        <v>16.197183098591548</v>
      </c>
      <c r="K92" s="799">
        <v>7</v>
      </c>
      <c r="L92" s="1277">
        <f t="shared" si="31"/>
        <v>4.929577464788732</v>
      </c>
      <c r="M92" s="1278">
        <v>5</v>
      </c>
      <c r="N92" s="1277">
        <f t="shared" si="32"/>
        <v>3.5211267605633805</v>
      </c>
      <c r="O92" s="1278">
        <v>4</v>
      </c>
      <c r="P92" s="1277">
        <f t="shared" si="33"/>
        <v>2.816901408450704</v>
      </c>
      <c r="Q92" s="1278">
        <v>0</v>
      </c>
      <c r="R92" s="1277">
        <f t="shared" si="34"/>
        <v>0</v>
      </c>
      <c r="S92" s="1279">
        <f t="shared" si="43"/>
        <v>142</v>
      </c>
      <c r="T92" s="373"/>
      <c r="U92" s="373"/>
    </row>
    <row r="93" spans="1:21" ht="13.8" x14ac:dyDescent="0.25">
      <c r="A93" s="810" t="s">
        <v>28</v>
      </c>
      <c r="B93" s="914" t="s">
        <v>41</v>
      </c>
      <c r="C93" s="812">
        <v>0</v>
      </c>
      <c r="D93" s="916">
        <f t="shared" si="35"/>
        <v>0</v>
      </c>
      <c r="E93" s="807">
        <v>0</v>
      </c>
      <c r="F93" s="1198">
        <f t="shared" ref="F93" si="69">SUM(E93)*100/S93</f>
        <v>0</v>
      </c>
      <c r="G93" s="812">
        <v>0</v>
      </c>
      <c r="H93" s="1198">
        <f t="shared" ref="H93" si="70">SUM(G93)*100/S93</f>
        <v>0</v>
      </c>
      <c r="I93" s="812">
        <v>6</v>
      </c>
      <c r="J93" s="1198">
        <f t="shared" ref="J93:J96" si="71">SUM(I93)*100/S93</f>
        <v>18.181818181818183</v>
      </c>
      <c r="K93" s="812">
        <v>7</v>
      </c>
      <c r="L93" s="1198">
        <f t="shared" ref="L93:L96" si="72">SUM(K93)*100/S93</f>
        <v>21.212121212121211</v>
      </c>
      <c r="M93" s="1246">
        <v>10</v>
      </c>
      <c r="N93" s="1198">
        <f t="shared" ref="N93:N96" si="73">SUM(M93)*100/S93</f>
        <v>30.303030303030305</v>
      </c>
      <c r="O93" s="1246">
        <v>9</v>
      </c>
      <c r="P93" s="1198">
        <f t="shared" ref="P93:P96" si="74">SUM(O93)*100/S93</f>
        <v>27.272727272727273</v>
      </c>
      <c r="Q93" s="1246">
        <v>1</v>
      </c>
      <c r="R93" s="1198">
        <f t="shared" ref="R93:R96" si="75">SUM(Q93)*100/S93</f>
        <v>3.0303030303030303</v>
      </c>
      <c r="S93" s="1248">
        <f t="shared" si="43"/>
        <v>33</v>
      </c>
      <c r="T93" s="373"/>
      <c r="U93" s="373"/>
    </row>
    <row r="94" spans="1:21" s="741" customFormat="1" ht="13.8" x14ac:dyDescent="0.25">
      <c r="A94" s="1414" t="s">
        <v>784</v>
      </c>
      <c r="B94" s="521" t="s">
        <v>40</v>
      </c>
      <c r="C94" s="1435"/>
      <c r="D94" s="1436">
        <f t="shared" ref="D94" si="76">SUM(C94)*100/S94</f>
        <v>0</v>
      </c>
      <c r="E94" s="1437"/>
      <c r="F94" s="1169">
        <f t="shared" ref="F94:F96" si="77">SUM(E94)*100/S94</f>
        <v>0</v>
      </c>
      <c r="G94" s="1435"/>
      <c r="H94" s="1226">
        <f t="shared" ref="H94:H96" si="78">SUM(G94)*100/S94</f>
        <v>0</v>
      </c>
      <c r="I94" s="631"/>
      <c r="J94" s="1169">
        <f t="shared" si="71"/>
        <v>0</v>
      </c>
      <c r="K94" s="631"/>
      <c r="L94" s="1169">
        <f t="shared" si="72"/>
        <v>0</v>
      </c>
      <c r="M94" s="1433"/>
      <c r="N94" s="1169">
        <f t="shared" si="73"/>
        <v>0</v>
      </c>
      <c r="O94" s="1433"/>
      <c r="P94" s="1169">
        <f t="shared" si="74"/>
        <v>0</v>
      </c>
      <c r="Q94" s="1433"/>
      <c r="R94" s="1169">
        <f t="shared" si="75"/>
        <v>0</v>
      </c>
      <c r="S94" s="1248">
        <v>4</v>
      </c>
      <c r="T94" s="527"/>
      <c r="U94" s="1438"/>
    </row>
    <row r="95" spans="1:21" s="741" customFormat="1" ht="13.8" x14ac:dyDescent="0.25">
      <c r="A95" s="1414" t="s">
        <v>785</v>
      </c>
      <c r="B95" s="472" t="s">
        <v>40</v>
      </c>
      <c r="C95" s="631"/>
      <c r="D95" s="1436">
        <f t="shared" ref="D95" si="79">SUM(C95)*100/S95</f>
        <v>0</v>
      </c>
      <c r="E95" s="815"/>
      <c r="F95" s="1169">
        <f t="shared" si="77"/>
        <v>0</v>
      </c>
      <c r="G95" s="631"/>
      <c r="H95" s="1226">
        <f t="shared" si="78"/>
        <v>0</v>
      </c>
      <c r="I95" s="631"/>
      <c r="J95" s="1169">
        <f t="shared" si="71"/>
        <v>0</v>
      </c>
      <c r="K95" s="631"/>
      <c r="L95" s="1169">
        <f t="shared" si="72"/>
        <v>0</v>
      </c>
      <c r="M95" s="1433"/>
      <c r="N95" s="1169">
        <f t="shared" si="73"/>
        <v>0</v>
      </c>
      <c r="O95" s="1433"/>
      <c r="P95" s="1169">
        <f t="shared" si="74"/>
        <v>0</v>
      </c>
      <c r="Q95" s="1433"/>
      <c r="R95" s="1169">
        <f t="shared" si="75"/>
        <v>0</v>
      </c>
      <c r="S95" s="1248">
        <v>8</v>
      </c>
      <c r="T95" s="527"/>
      <c r="U95" s="527"/>
    </row>
    <row r="96" spans="1:21" s="741" customFormat="1" ht="13.8" x14ac:dyDescent="0.25">
      <c r="A96" s="1414" t="s">
        <v>786</v>
      </c>
      <c r="B96" s="472" t="s">
        <v>40</v>
      </c>
      <c r="C96" s="631"/>
      <c r="D96" s="1436">
        <f t="shared" ref="D96" si="80">SUM(C96)*100/S96</f>
        <v>0</v>
      </c>
      <c r="E96" s="815"/>
      <c r="F96" s="1169">
        <f t="shared" si="77"/>
        <v>0</v>
      </c>
      <c r="G96" s="631"/>
      <c r="H96" s="1226">
        <f t="shared" si="78"/>
        <v>0</v>
      </c>
      <c r="I96" s="631"/>
      <c r="J96" s="1169">
        <f t="shared" si="71"/>
        <v>0</v>
      </c>
      <c r="K96" s="631"/>
      <c r="L96" s="1169">
        <f t="shared" si="72"/>
        <v>0</v>
      </c>
      <c r="M96" s="1433"/>
      <c r="N96" s="1169">
        <f t="shared" si="73"/>
        <v>0</v>
      </c>
      <c r="O96" s="1433"/>
      <c r="P96" s="1169">
        <f t="shared" si="74"/>
        <v>0</v>
      </c>
      <c r="Q96" s="1433"/>
      <c r="R96" s="1169">
        <f t="shared" si="75"/>
        <v>0</v>
      </c>
      <c r="S96" s="1248">
        <v>31</v>
      </c>
      <c r="T96" s="527"/>
      <c r="U96" s="527"/>
    </row>
    <row r="97" spans="1:21" ht="27.6" x14ac:dyDescent="0.25">
      <c r="A97" s="409" t="s">
        <v>376</v>
      </c>
      <c r="B97" s="914" t="s">
        <v>41</v>
      </c>
      <c r="C97" s="812">
        <v>0</v>
      </c>
      <c r="D97" s="916">
        <f t="shared" si="35"/>
        <v>0</v>
      </c>
      <c r="E97" s="807">
        <v>0</v>
      </c>
      <c r="F97" s="1198">
        <f t="shared" si="28"/>
        <v>0</v>
      </c>
      <c r="G97" s="812">
        <v>0</v>
      </c>
      <c r="H97" s="1198">
        <f t="shared" si="29"/>
        <v>0</v>
      </c>
      <c r="I97" s="812">
        <v>0</v>
      </c>
      <c r="J97" s="1198">
        <f t="shared" si="30"/>
        <v>0</v>
      </c>
      <c r="K97" s="812">
        <v>0</v>
      </c>
      <c r="L97" s="1198">
        <f t="shared" si="31"/>
        <v>0</v>
      </c>
      <c r="M97" s="1246">
        <v>1</v>
      </c>
      <c r="N97" s="1198">
        <f t="shared" si="32"/>
        <v>100</v>
      </c>
      <c r="O97" s="1246">
        <v>0</v>
      </c>
      <c r="P97" s="1198">
        <f t="shared" si="33"/>
        <v>0</v>
      </c>
      <c r="Q97" s="1246">
        <v>0</v>
      </c>
      <c r="R97" s="1198">
        <f t="shared" si="34"/>
        <v>0</v>
      </c>
      <c r="S97" s="1248">
        <f t="shared" si="43"/>
        <v>1</v>
      </c>
      <c r="T97" s="373"/>
      <c r="U97" s="373"/>
    </row>
    <row r="98" spans="1:21" ht="13.8" x14ac:dyDescent="0.25">
      <c r="A98" s="621" t="s">
        <v>149</v>
      </c>
      <c r="B98" s="914" t="s">
        <v>40</v>
      </c>
      <c r="C98" s="630">
        <v>34</v>
      </c>
      <c r="D98" s="916">
        <f t="shared" si="35"/>
        <v>50.746268656716417</v>
      </c>
      <c r="E98" s="813">
        <v>15</v>
      </c>
      <c r="F98" s="1226">
        <f t="shared" si="28"/>
        <v>22.388059701492537</v>
      </c>
      <c r="G98" s="630">
        <v>2</v>
      </c>
      <c r="H98" s="1226">
        <f t="shared" si="29"/>
        <v>2.9850746268656718</v>
      </c>
      <c r="I98" s="630">
        <v>6</v>
      </c>
      <c r="J98" s="1226">
        <f t="shared" si="30"/>
        <v>8.9552238805970141</v>
      </c>
      <c r="K98" s="630">
        <v>2</v>
      </c>
      <c r="L98" s="1226">
        <f t="shared" si="31"/>
        <v>2.9850746268656718</v>
      </c>
      <c r="M98" s="1281">
        <v>1</v>
      </c>
      <c r="N98" s="1226">
        <f t="shared" si="32"/>
        <v>1.4925373134328359</v>
      </c>
      <c r="O98" s="1281">
        <v>5</v>
      </c>
      <c r="P98" s="1226">
        <f>SUM(O98)*100/S98</f>
        <v>7.4626865671641793</v>
      </c>
      <c r="Q98" s="1281">
        <v>2</v>
      </c>
      <c r="R98" s="1226">
        <f>SUM(Q98)*100/S98</f>
        <v>2.9850746268656718</v>
      </c>
      <c r="S98" s="1248">
        <f t="shared" si="43"/>
        <v>67</v>
      </c>
      <c r="T98" s="373"/>
      <c r="U98" s="373"/>
    </row>
    <row r="99" spans="1:21" ht="13.8" x14ac:dyDescent="0.25">
      <c r="A99" s="621" t="s">
        <v>142</v>
      </c>
      <c r="B99" s="914" t="s">
        <v>40</v>
      </c>
      <c r="C99" s="630">
        <v>2</v>
      </c>
      <c r="D99" s="916">
        <f t="shared" si="35"/>
        <v>7.1428571428571432</v>
      </c>
      <c r="E99" s="813">
        <v>1</v>
      </c>
      <c r="F99" s="1226">
        <f t="shared" si="28"/>
        <v>3.5714285714285716</v>
      </c>
      <c r="G99" s="630">
        <v>0</v>
      </c>
      <c r="H99" s="1226">
        <f t="shared" si="29"/>
        <v>0</v>
      </c>
      <c r="I99" s="630">
        <v>2</v>
      </c>
      <c r="J99" s="1226">
        <f t="shared" si="30"/>
        <v>7.1428571428571432</v>
      </c>
      <c r="K99" s="630">
        <v>1</v>
      </c>
      <c r="L99" s="1226">
        <f t="shared" si="31"/>
        <v>3.5714285714285716</v>
      </c>
      <c r="M99" s="1281">
        <v>2</v>
      </c>
      <c r="N99" s="1226">
        <f t="shared" si="32"/>
        <v>7.1428571428571432</v>
      </c>
      <c r="O99" s="1281">
        <v>6</v>
      </c>
      <c r="P99" s="1226">
        <f>SUM(O99)*100/S99</f>
        <v>21.428571428571427</v>
      </c>
      <c r="Q99" s="1281">
        <v>14</v>
      </c>
      <c r="R99" s="1226">
        <f>SUM(Q99)*100/S99</f>
        <v>50</v>
      </c>
      <c r="S99" s="1248">
        <f t="shared" si="43"/>
        <v>28</v>
      </c>
      <c r="T99" s="527"/>
      <c r="U99" s="527"/>
    </row>
    <row r="100" spans="1:21" ht="13.95" customHeight="1" x14ac:dyDescent="0.25">
      <c r="A100" s="409" t="s">
        <v>196</v>
      </c>
      <c r="B100" s="348" t="s">
        <v>41</v>
      </c>
      <c r="C100" s="800">
        <v>0</v>
      </c>
      <c r="D100" s="916">
        <f t="shared" si="35"/>
        <v>0</v>
      </c>
      <c r="E100" s="1229">
        <v>0</v>
      </c>
      <c r="F100" s="1078">
        <f t="shared" ref="F100:F103" si="81">SUM(E100)*100/S100</f>
        <v>0</v>
      </c>
      <c r="G100" s="800">
        <v>0</v>
      </c>
      <c r="H100" s="1198">
        <f t="shared" ref="H100:H103" si="82">SUM(G100)*100/S100</f>
        <v>0</v>
      </c>
      <c r="I100" s="801">
        <v>0</v>
      </c>
      <c r="J100" s="1078">
        <f t="shared" ref="J100:J103" si="83">SUM(I100)*100/S100</f>
        <v>0</v>
      </c>
      <c r="K100" s="801">
        <v>2</v>
      </c>
      <c r="L100" s="1078">
        <f t="shared" ref="L100:L103" si="84">SUM(K100)*100/S100</f>
        <v>15.384615384615385</v>
      </c>
      <c r="M100" s="1256">
        <v>2</v>
      </c>
      <c r="N100" s="1078">
        <f t="shared" ref="N100:N103" si="85">SUM(M100)*100/S100</f>
        <v>15.384615384615385</v>
      </c>
      <c r="O100" s="1256">
        <v>3</v>
      </c>
      <c r="P100" s="1078">
        <f t="shared" ref="P100:P103" si="86">SUM(O100)*100/S100</f>
        <v>23.076923076923077</v>
      </c>
      <c r="Q100" s="1256">
        <v>6</v>
      </c>
      <c r="R100" s="1078">
        <f t="shared" ref="R100:R103" si="87">SUM(Q100)*100/S100</f>
        <v>46.153846153846153</v>
      </c>
      <c r="S100" s="1248">
        <f t="shared" si="43"/>
        <v>13</v>
      </c>
      <c r="T100" s="527"/>
      <c r="U100" s="527"/>
    </row>
    <row r="101" spans="1:21" ht="13.95" customHeight="1" x14ac:dyDescent="0.25">
      <c r="A101" s="409" t="s">
        <v>205</v>
      </c>
      <c r="B101" s="348" t="s">
        <v>41</v>
      </c>
      <c r="C101" s="800">
        <v>1</v>
      </c>
      <c r="D101" s="916">
        <f t="shared" si="35"/>
        <v>14.285714285714286</v>
      </c>
      <c r="E101" s="1229">
        <v>0</v>
      </c>
      <c r="F101" s="1078">
        <f t="shared" si="81"/>
        <v>0</v>
      </c>
      <c r="G101" s="800">
        <v>0</v>
      </c>
      <c r="H101" s="1198">
        <f t="shared" si="82"/>
        <v>0</v>
      </c>
      <c r="I101" s="801">
        <v>0</v>
      </c>
      <c r="J101" s="1078">
        <f t="shared" si="83"/>
        <v>0</v>
      </c>
      <c r="K101" s="801">
        <v>0</v>
      </c>
      <c r="L101" s="1078">
        <f t="shared" si="84"/>
        <v>0</v>
      </c>
      <c r="M101" s="1256">
        <v>0</v>
      </c>
      <c r="N101" s="1078">
        <f t="shared" si="85"/>
        <v>0</v>
      </c>
      <c r="O101" s="1256">
        <v>5</v>
      </c>
      <c r="P101" s="1078">
        <f t="shared" si="86"/>
        <v>71.428571428571431</v>
      </c>
      <c r="Q101" s="1256">
        <v>1</v>
      </c>
      <c r="R101" s="1078">
        <f t="shared" si="87"/>
        <v>14.285714285714286</v>
      </c>
      <c r="S101" s="1248">
        <f t="shared" si="43"/>
        <v>7</v>
      </c>
      <c r="T101" s="527"/>
      <c r="U101" s="527"/>
    </row>
    <row r="102" spans="1:21" ht="27.6" x14ac:dyDescent="0.25">
      <c r="A102" s="409" t="s">
        <v>348</v>
      </c>
      <c r="B102" s="348" t="s">
        <v>41</v>
      </c>
      <c r="C102" s="800">
        <v>1</v>
      </c>
      <c r="D102" s="916">
        <f t="shared" si="35"/>
        <v>5</v>
      </c>
      <c r="E102" s="1229">
        <v>0</v>
      </c>
      <c r="F102" s="1078">
        <f t="shared" si="81"/>
        <v>0</v>
      </c>
      <c r="G102" s="800">
        <v>0</v>
      </c>
      <c r="H102" s="1198">
        <f t="shared" si="82"/>
        <v>0</v>
      </c>
      <c r="I102" s="801">
        <v>0</v>
      </c>
      <c r="J102" s="1078">
        <f t="shared" si="83"/>
        <v>0</v>
      </c>
      <c r="K102" s="801">
        <v>0</v>
      </c>
      <c r="L102" s="1078">
        <f t="shared" si="84"/>
        <v>0</v>
      </c>
      <c r="M102" s="1256">
        <v>1</v>
      </c>
      <c r="N102" s="1078">
        <f t="shared" si="85"/>
        <v>5</v>
      </c>
      <c r="O102" s="1256">
        <v>8</v>
      </c>
      <c r="P102" s="1078">
        <f t="shared" si="86"/>
        <v>40</v>
      </c>
      <c r="Q102" s="1256">
        <v>10</v>
      </c>
      <c r="R102" s="1078">
        <f t="shared" si="87"/>
        <v>50</v>
      </c>
      <c r="S102" s="1248">
        <f t="shared" si="43"/>
        <v>20</v>
      </c>
      <c r="T102" s="527"/>
      <c r="U102" s="527"/>
    </row>
    <row r="103" spans="1:21" ht="27.6" x14ac:dyDescent="0.25">
      <c r="A103" s="409" t="s">
        <v>349</v>
      </c>
      <c r="B103" s="348" t="s">
        <v>41</v>
      </c>
      <c r="C103" s="800">
        <v>0</v>
      </c>
      <c r="D103" s="916">
        <f t="shared" si="35"/>
        <v>0</v>
      </c>
      <c r="E103" s="1229">
        <v>0</v>
      </c>
      <c r="F103" s="1078">
        <f t="shared" si="81"/>
        <v>0</v>
      </c>
      <c r="G103" s="800">
        <v>0</v>
      </c>
      <c r="H103" s="1198">
        <f t="shared" si="82"/>
        <v>0</v>
      </c>
      <c r="I103" s="801">
        <v>0</v>
      </c>
      <c r="J103" s="1078">
        <f t="shared" si="83"/>
        <v>0</v>
      </c>
      <c r="K103" s="801">
        <v>1</v>
      </c>
      <c r="L103" s="1078">
        <f t="shared" si="84"/>
        <v>5.2631578947368425</v>
      </c>
      <c r="M103" s="1256">
        <v>2</v>
      </c>
      <c r="N103" s="1078">
        <f t="shared" si="85"/>
        <v>10.526315789473685</v>
      </c>
      <c r="O103" s="1256">
        <v>9</v>
      </c>
      <c r="P103" s="1078">
        <f t="shared" si="86"/>
        <v>47.368421052631582</v>
      </c>
      <c r="Q103" s="1256">
        <v>7</v>
      </c>
      <c r="R103" s="1078">
        <f t="shared" si="87"/>
        <v>36.842105263157897</v>
      </c>
      <c r="S103" s="1248">
        <f t="shared" si="43"/>
        <v>19</v>
      </c>
      <c r="T103" s="527"/>
      <c r="U103" s="527"/>
    </row>
    <row r="104" spans="1:21" ht="13.8" x14ac:dyDescent="0.25">
      <c r="A104" s="409" t="s">
        <v>94</v>
      </c>
      <c r="B104" s="348" t="s">
        <v>40</v>
      </c>
      <c r="C104" s="800">
        <v>24</v>
      </c>
      <c r="D104" s="916">
        <f t="shared" si="35"/>
        <v>16.901408450704224</v>
      </c>
      <c r="E104" s="1229">
        <v>21</v>
      </c>
      <c r="F104" s="1078">
        <f t="shared" si="28"/>
        <v>14.788732394366198</v>
      </c>
      <c r="G104" s="800">
        <v>31</v>
      </c>
      <c r="H104" s="1198">
        <f t="shared" si="29"/>
        <v>21.830985915492956</v>
      </c>
      <c r="I104" s="801">
        <v>11</v>
      </c>
      <c r="J104" s="1078">
        <f t="shared" si="30"/>
        <v>7.746478873239437</v>
      </c>
      <c r="K104" s="801">
        <v>14</v>
      </c>
      <c r="L104" s="1078">
        <f t="shared" si="31"/>
        <v>9.8591549295774641</v>
      </c>
      <c r="M104" s="1256">
        <v>15</v>
      </c>
      <c r="N104" s="1078">
        <f t="shared" si="32"/>
        <v>10.56338028169014</v>
      </c>
      <c r="O104" s="1256">
        <v>25</v>
      </c>
      <c r="P104" s="1078">
        <f t="shared" si="33"/>
        <v>17.6056338028169</v>
      </c>
      <c r="Q104" s="1256">
        <v>1</v>
      </c>
      <c r="R104" s="1078">
        <f t="shared" si="34"/>
        <v>0.70422535211267601</v>
      </c>
      <c r="S104" s="1248">
        <f t="shared" si="43"/>
        <v>142</v>
      </c>
      <c r="T104" s="527"/>
      <c r="U104" s="527"/>
    </row>
    <row r="105" spans="1:21" ht="13.95" customHeight="1" x14ac:dyDescent="0.25">
      <c r="A105" s="409" t="s">
        <v>153</v>
      </c>
      <c r="B105" s="348" t="s">
        <v>41</v>
      </c>
      <c r="C105" s="800">
        <v>0</v>
      </c>
      <c r="D105" s="916">
        <f t="shared" si="35"/>
        <v>0</v>
      </c>
      <c r="E105" s="1229">
        <v>0</v>
      </c>
      <c r="F105" s="1078">
        <f t="shared" si="28"/>
        <v>0</v>
      </c>
      <c r="G105" s="800">
        <v>0</v>
      </c>
      <c r="H105" s="1198">
        <f t="shared" si="29"/>
        <v>0</v>
      </c>
      <c r="I105" s="801">
        <v>0</v>
      </c>
      <c r="J105" s="1078">
        <f t="shared" si="30"/>
        <v>0</v>
      </c>
      <c r="K105" s="801">
        <v>0</v>
      </c>
      <c r="L105" s="1078">
        <f t="shared" si="31"/>
        <v>0</v>
      </c>
      <c r="M105" s="1256">
        <v>0</v>
      </c>
      <c r="N105" s="1078">
        <f t="shared" si="32"/>
        <v>0</v>
      </c>
      <c r="O105" s="1256">
        <v>1</v>
      </c>
      <c r="P105" s="1078">
        <f t="shared" si="33"/>
        <v>50</v>
      </c>
      <c r="Q105" s="1256">
        <v>1</v>
      </c>
      <c r="R105" s="1078">
        <f t="shared" si="34"/>
        <v>50</v>
      </c>
      <c r="S105" s="1248">
        <f t="shared" si="43"/>
        <v>2</v>
      </c>
      <c r="T105" s="527"/>
      <c r="U105" s="527"/>
    </row>
    <row r="106" spans="1:21" ht="13.95" customHeight="1" x14ac:dyDescent="0.25">
      <c r="A106" s="409" t="s">
        <v>131</v>
      </c>
      <c r="B106" s="348" t="s">
        <v>41</v>
      </c>
      <c r="C106" s="800">
        <v>2</v>
      </c>
      <c r="D106" s="916">
        <f t="shared" si="35"/>
        <v>6.0606060606060606</v>
      </c>
      <c r="E106" s="1229">
        <v>9</v>
      </c>
      <c r="F106" s="1078">
        <f t="shared" si="28"/>
        <v>27.272727272727273</v>
      </c>
      <c r="G106" s="800">
        <v>4</v>
      </c>
      <c r="H106" s="1198">
        <f t="shared" si="29"/>
        <v>12.121212121212121</v>
      </c>
      <c r="I106" s="801">
        <v>3</v>
      </c>
      <c r="J106" s="1078">
        <f t="shared" si="30"/>
        <v>9.0909090909090917</v>
      </c>
      <c r="K106" s="801">
        <v>4</v>
      </c>
      <c r="L106" s="1078">
        <f t="shared" si="31"/>
        <v>12.121212121212121</v>
      </c>
      <c r="M106" s="1256">
        <v>1</v>
      </c>
      <c r="N106" s="1078">
        <f t="shared" si="32"/>
        <v>3.0303030303030303</v>
      </c>
      <c r="O106" s="1256">
        <v>9</v>
      </c>
      <c r="P106" s="1078">
        <f t="shared" si="33"/>
        <v>27.272727272727273</v>
      </c>
      <c r="Q106" s="1256">
        <v>1</v>
      </c>
      <c r="R106" s="1078">
        <f t="shared" si="34"/>
        <v>3.0303030303030303</v>
      </c>
      <c r="S106" s="1248">
        <f t="shared" si="43"/>
        <v>33</v>
      </c>
      <c r="T106" s="373"/>
      <c r="U106" s="373"/>
    </row>
    <row r="107" spans="1:21" ht="13.8" x14ac:dyDescent="0.25">
      <c r="A107" s="409" t="s">
        <v>6</v>
      </c>
      <c r="B107" s="348" t="s">
        <v>40</v>
      </c>
      <c r="C107" s="800">
        <v>7</v>
      </c>
      <c r="D107" s="916">
        <f t="shared" si="35"/>
        <v>50</v>
      </c>
      <c r="E107" s="1229">
        <v>0</v>
      </c>
      <c r="F107" s="1078">
        <f t="shared" ref="F107:F110" si="88">SUM(E107)*100/S107</f>
        <v>0</v>
      </c>
      <c r="G107" s="800">
        <v>0</v>
      </c>
      <c r="H107" s="1198">
        <f t="shared" ref="H107:H110" si="89">SUM(G107)*100/S107</f>
        <v>0</v>
      </c>
      <c r="I107" s="801">
        <v>0</v>
      </c>
      <c r="J107" s="1078">
        <f t="shared" ref="J107:J110" si="90">SUM(I107)*100/S107</f>
        <v>0</v>
      </c>
      <c r="K107" s="801">
        <v>2</v>
      </c>
      <c r="L107" s="1078">
        <f t="shared" ref="L107:L110" si="91">SUM(K107)*100/S107</f>
        <v>14.285714285714286</v>
      </c>
      <c r="M107" s="1256">
        <v>3</v>
      </c>
      <c r="N107" s="1078">
        <f t="shared" ref="N107:N110" si="92">SUM(M107)*100/S107</f>
        <v>21.428571428571427</v>
      </c>
      <c r="O107" s="1256">
        <v>2</v>
      </c>
      <c r="P107" s="1078">
        <f t="shared" ref="P107:P110" si="93">SUM(O107)*100/S107</f>
        <v>14.285714285714286</v>
      </c>
      <c r="Q107" s="1256">
        <v>0</v>
      </c>
      <c r="R107" s="1078">
        <f t="shared" ref="R107:R110" si="94">SUM(Q107)*100/S107</f>
        <v>0</v>
      </c>
      <c r="S107" s="1248">
        <f t="shared" si="43"/>
        <v>14</v>
      </c>
      <c r="T107" s="373"/>
      <c r="U107" s="542"/>
    </row>
    <row r="108" spans="1:21" ht="13.8" x14ac:dyDescent="0.25">
      <c r="A108" s="480" t="s">
        <v>217</v>
      </c>
      <c r="B108" s="472" t="s">
        <v>40</v>
      </c>
      <c r="C108" s="631">
        <v>1</v>
      </c>
      <c r="D108" s="916">
        <f t="shared" ref="D108" si="95">SUM(C108)*100/S108</f>
        <v>100</v>
      </c>
      <c r="E108" s="815">
        <v>0</v>
      </c>
      <c r="F108" s="1078">
        <f t="shared" si="88"/>
        <v>0</v>
      </c>
      <c r="G108" s="631">
        <v>0</v>
      </c>
      <c r="H108" s="1198">
        <f t="shared" si="89"/>
        <v>0</v>
      </c>
      <c r="I108" s="631">
        <v>0</v>
      </c>
      <c r="J108" s="1078">
        <f t="shared" si="90"/>
        <v>0</v>
      </c>
      <c r="K108" s="631">
        <v>0</v>
      </c>
      <c r="L108" s="1078">
        <f t="shared" si="91"/>
        <v>0</v>
      </c>
      <c r="M108" s="1256">
        <v>0</v>
      </c>
      <c r="N108" s="1078">
        <f t="shared" si="92"/>
        <v>0</v>
      </c>
      <c r="O108" s="1256">
        <v>0</v>
      </c>
      <c r="P108" s="1078">
        <f t="shared" si="93"/>
        <v>0</v>
      </c>
      <c r="Q108" s="1256">
        <v>0</v>
      </c>
      <c r="R108" s="1078">
        <f t="shared" si="94"/>
        <v>0</v>
      </c>
      <c r="S108" s="1248">
        <f t="shared" si="43"/>
        <v>1</v>
      </c>
      <c r="T108" s="373"/>
      <c r="U108" s="373"/>
    </row>
    <row r="109" spans="1:21" ht="13.8" x14ac:dyDescent="0.25">
      <c r="A109" s="480" t="s">
        <v>218</v>
      </c>
      <c r="B109" s="472" t="s">
        <v>40</v>
      </c>
      <c r="C109" s="631">
        <v>6</v>
      </c>
      <c r="D109" s="916">
        <f t="shared" si="35"/>
        <v>54.545454545454547</v>
      </c>
      <c r="E109" s="815">
        <v>5</v>
      </c>
      <c r="F109" s="1078">
        <f t="shared" si="88"/>
        <v>45.454545454545453</v>
      </c>
      <c r="G109" s="631">
        <v>0</v>
      </c>
      <c r="H109" s="1198">
        <f t="shared" si="89"/>
        <v>0</v>
      </c>
      <c r="I109" s="631">
        <v>0</v>
      </c>
      <c r="J109" s="1078">
        <f t="shared" si="90"/>
        <v>0</v>
      </c>
      <c r="K109" s="631">
        <v>0</v>
      </c>
      <c r="L109" s="1078">
        <f t="shared" si="91"/>
        <v>0</v>
      </c>
      <c r="M109" s="1256">
        <v>0</v>
      </c>
      <c r="N109" s="1078">
        <f t="shared" si="92"/>
        <v>0</v>
      </c>
      <c r="O109" s="1256">
        <v>0</v>
      </c>
      <c r="P109" s="1078">
        <f t="shared" si="93"/>
        <v>0</v>
      </c>
      <c r="Q109" s="1256">
        <v>0</v>
      </c>
      <c r="R109" s="1078">
        <f t="shared" si="94"/>
        <v>0</v>
      </c>
      <c r="S109" s="1248">
        <f t="shared" si="43"/>
        <v>11</v>
      </c>
      <c r="T109" s="373"/>
      <c r="U109" s="373"/>
    </row>
    <row r="110" spans="1:21" ht="13.95" customHeight="1" x14ac:dyDescent="0.25">
      <c r="A110" s="1414" t="s">
        <v>25</v>
      </c>
      <c r="B110" s="577" t="s">
        <v>40</v>
      </c>
      <c r="C110" s="631">
        <v>9</v>
      </c>
      <c r="D110" s="916">
        <f t="shared" si="35"/>
        <v>14.285714285714286</v>
      </c>
      <c r="E110" s="815">
        <v>8</v>
      </c>
      <c r="F110" s="1078">
        <f t="shared" si="88"/>
        <v>12.698412698412698</v>
      </c>
      <c r="G110" s="631">
        <v>33</v>
      </c>
      <c r="H110" s="1198">
        <f t="shared" si="89"/>
        <v>52.38095238095238</v>
      </c>
      <c r="I110" s="631">
        <v>2</v>
      </c>
      <c r="J110" s="1078">
        <f t="shared" si="90"/>
        <v>3.1746031746031744</v>
      </c>
      <c r="K110" s="631">
        <v>3</v>
      </c>
      <c r="L110" s="1078">
        <f t="shared" si="91"/>
        <v>4.7619047619047619</v>
      </c>
      <c r="M110" s="1256">
        <v>4</v>
      </c>
      <c r="N110" s="1078">
        <f t="shared" si="92"/>
        <v>6.3492063492063489</v>
      </c>
      <c r="O110" s="1256">
        <v>4</v>
      </c>
      <c r="P110" s="1078">
        <f t="shared" si="93"/>
        <v>6.3492063492063489</v>
      </c>
      <c r="Q110" s="1256">
        <v>0</v>
      </c>
      <c r="R110" s="1078">
        <f t="shared" si="94"/>
        <v>0</v>
      </c>
      <c r="S110" s="1248">
        <f t="shared" si="43"/>
        <v>63</v>
      </c>
      <c r="T110" s="373"/>
      <c r="U110" s="1282"/>
    </row>
    <row r="111" spans="1:21" ht="13.95" customHeight="1" x14ac:dyDescent="0.25">
      <c r="A111" s="409" t="s">
        <v>221</v>
      </c>
      <c r="B111" s="348" t="s">
        <v>40</v>
      </c>
      <c r="C111" s="800">
        <v>1</v>
      </c>
      <c r="D111" s="916">
        <f t="shared" si="35"/>
        <v>20</v>
      </c>
      <c r="E111" s="1229">
        <v>1</v>
      </c>
      <c r="F111" s="1078">
        <f>SUM(E111)*100/S111</f>
        <v>20</v>
      </c>
      <c r="G111" s="800">
        <v>3</v>
      </c>
      <c r="H111" s="1198">
        <f t="shared" si="29"/>
        <v>60</v>
      </c>
      <c r="I111" s="801">
        <v>0</v>
      </c>
      <c r="J111" s="1078">
        <f t="shared" si="30"/>
        <v>0</v>
      </c>
      <c r="K111" s="801">
        <v>0</v>
      </c>
      <c r="L111" s="1078">
        <f t="shared" si="31"/>
        <v>0</v>
      </c>
      <c r="M111" s="1256">
        <v>0</v>
      </c>
      <c r="N111" s="1078">
        <f t="shared" si="32"/>
        <v>0</v>
      </c>
      <c r="O111" s="1256">
        <v>0</v>
      </c>
      <c r="P111" s="1078">
        <f t="shared" si="33"/>
        <v>0</v>
      </c>
      <c r="Q111" s="1256">
        <v>0</v>
      </c>
      <c r="R111" s="1078">
        <f t="shared" si="34"/>
        <v>0</v>
      </c>
      <c r="S111" s="1248">
        <f t="shared" si="43"/>
        <v>5</v>
      </c>
      <c r="T111" s="373"/>
      <c r="U111" s="542"/>
    </row>
    <row r="112" spans="1:21" ht="13.95" customHeight="1" x14ac:dyDescent="0.25">
      <c r="A112" s="480" t="s">
        <v>107</v>
      </c>
      <c r="B112" s="472" t="s">
        <v>40</v>
      </c>
      <c r="C112" s="631">
        <v>10</v>
      </c>
      <c r="D112" s="916">
        <f t="shared" si="35"/>
        <v>25.641025641025642</v>
      </c>
      <c r="E112" s="815">
        <v>11</v>
      </c>
      <c r="F112" s="1078">
        <f t="shared" si="28"/>
        <v>28.205128205128204</v>
      </c>
      <c r="G112" s="631">
        <v>4</v>
      </c>
      <c r="H112" s="1198">
        <f t="shared" si="29"/>
        <v>10.256410256410257</v>
      </c>
      <c r="I112" s="631">
        <v>8</v>
      </c>
      <c r="J112" s="1078">
        <f t="shared" si="30"/>
        <v>20.512820512820515</v>
      </c>
      <c r="K112" s="631">
        <v>3</v>
      </c>
      <c r="L112" s="1078">
        <f t="shared" si="31"/>
        <v>7.6923076923076925</v>
      </c>
      <c r="M112" s="1256">
        <v>1</v>
      </c>
      <c r="N112" s="1078">
        <f t="shared" si="32"/>
        <v>2.5641025641025643</v>
      </c>
      <c r="O112" s="1256">
        <v>2</v>
      </c>
      <c r="P112" s="1078">
        <f t="shared" si="33"/>
        <v>5.1282051282051286</v>
      </c>
      <c r="Q112" s="1256">
        <v>0</v>
      </c>
      <c r="R112" s="1078">
        <f t="shared" si="34"/>
        <v>0</v>
      </c>
      <c r="S112" s="1248">
        <f t="shared" si="43"/>
        <v>39</v>
      </c>
      <c r="T112" s="373"/>
      <c r="U112" s="373"/>
    </row>
    <row r="113" spans="1:21" ht="13.95" customHeight="1" x14ac:dyDescent="0.25">
      <c r="A113" s="409" t="s">
        <v>400</v>
      </c>
      <c r="B113" s="577" t="s">
        <v>40</v>
      </c>
      <c r="C113" s="631">
        <v>1</v>
      </c>
      <c r="D113" s="916">
        <f t="shared" si="35"/>
        <v>20</v>
      </c>
      <c r="E113" s="815">
        <v>1</v>
      </c>
      <c r="F113" s="1078">
        <f t="shared" ref="F113" si="96">SUM(E113)*100/S113</f>
        <v>20</v>
      </c>
      <c r="G113" s="631">
        <v>0</v>
      </c>
      <c r="H113" s="1198">
        <f t="shared" ref="H113:H117" si="97">SUM(G113)*100/S113</f>
        <v>0</v>
      </c>
      <c r="I113" s="631">
        <v>1</v>
      </c>
      <c r="J113" s="1078">
        <f t="shared" ref="J113:J117" si="98">SUM(I113)*100/S113</f>
        <v>20</v>
      </c>
      <c r="K113" s="631">
        <v>0</v>
      </c>
      <c r="L113" s="1078">
        <f t="shared" ref="L113:L117" si="99">SUM(K113)*100/S113</f>
        <v>0</v>
      </c>
      <c r="M113" s="1256">
        <v>0</v>
      </c>
      <c r="N113" s="1078">
        <f t="shared" ref="N113:N117" si="100">SUM(M113)*100/S113</f>
        <v>0</v>
      </c>
      <c r="O113" s="1256">
        <v>2</v>
      </c>
      <c r="P113" s="1078">
        <f t="shared" ref="P113:P117" si="101">SUM(O113)*100/S113</f>
        <v>40</v>
      </c>
      <c r="Q113" s="1256">
        <v>0</v>
      </c>
      <c r="R113" s="1078">
        <f t="shared" ref="R113:R117" si="102">SUM(Q113)*100/S113</f>
        <v>0</v>
      </c>
      <c r="S113" s="1248">
        <f t="shared" si="43"/>
        <v>5</v>
      </c>
      <c r="T113" s="373"/>
      <c r="U113" s="1282"/>
    </row>
    <row r="114" spans="1:21" ht="13.95" customHeight="1" x14ac:dyDescent="0.25">
      <c r="A114" s="399" t="s">
        <v>401</v>
      </c>
      <c r="B114" s="348" t="s">
        <v>40</v>
      </c>
      <c r="C114" s="800">
        <v>2</v>
      </c>
      <c r="D114" s="916">
        <f t="shared" si="35"/>
        <v>100</v>
      </c>
      <c r="E114" s="1229">
        <v>0</v>
      </c>
      <c r="F114" s="1078">
        <f>SUM(E114)*100/S114</f>
        <v>0</v>
      </c>
      <c r="G114" s="800">
        <v>0</v>
      </c>
      <c r="H114" s="1198">
        <f t="shared" si="97"/>
        <v>0</v>
      </c>
      <c r="I114" s="801">
        <v>0</v>
      </c>
      <c r="J114" s="1078">
        <f t="shared" si="98"/>
        <v>0</v>
      </c>
      <c r="K114" s="801">
        <v>0</v>
      </c>
      <c r="L114" s="1078">
        <f t="shared" si="99"/>
        <v>0</v>
      </c>
      <c r="M114" s="1256">
        <v>0</v>
      </c>
      <c r="N114" s="1078">
        <f t="shared" si="100"/>
        <v>0</v>
      </c>
      <c r="O114" s="1256">
        <v>0</v>
      </c>
      <c r="P114" s="1078">
        <f t="shared" si="101"/>
        <v>0</v>
      </c>
      <c r="Q114" s="1256">
        <v>0</v>
      </c>
      <c r="R114" s="1078">
        <f t="shared" si="102"/>
        <v>0</v>
      </c>
      <c r="S114" s="1248">
        <f t="shared" si="43"/>
        <v>2</v>
      </c>
      <c r="T114" s="373"/>
      <c r="U114" s="542"/>
    </row>
    <row r="115" spans="1:21" ht="13.95" customHeight="1" x14ac:dyDescent="0.25">
      <c r="A115" s="480" t="s">
        <v>402</v>
      </c>
      <c r="B115" s="472" t="s">
        <v>40</v>
      </c>
      <c r="C115" s="631">
        <v>1</v>
      </c>
      <c r="D115" s="916">
        <f t="shared" si="35"/>
        <v>50</v>
      </c>
      <c r="E115" s="815">
        <v>1</v>
      </c>
      <c r="F115" s="1078">
        <f t="shared" ref="F115:F117" si="103">SUM(E115)*100/S115</f>
        <v>50</v>
      </c>
      <c r="G115" s="631">
        <v>0</v>
      </c>
      <c r="H115" s="1198">
        <f t="shared" si="97"/>
        <v>0</v>
      </c>
      <c r="I115" s="631">
        <v>0</v>
      </c>
      <c r="J115" s="1078">
        <f t="shared" si="98"/>
        <v>0</v>
      </c>
      <c r="K115" s="631">
        <v>0</v>
      </c>
      <c r="L115" s="1078">
        <f t="shared" si="99"/>
        <v>0</v>
      </c>
      <c r="M115" s="1256">
        <v>0</v>
      </c>
      <c r="N115" s="1078">
        <f t="shared" si="100"/>
        <v>0</v>
      </c>
      <c r="O115" s="1256">
        <v>0</v>
      </c>
      <c r="P115" s="1078">
        <f t="shared" si="101"/>
        <v>0</v>
      </c>
      <c r="Q115" s="1256">
        <v>0</v>
      </c>
      <c r="R115" s="1078">
        <f t="shared" si="102"/>
        <v>0</v>
      </c>
      <c r="S115" s="1248">
        <f t="shared" si="43"/>
        <v>2</v>
      </c>
      <c r="T115" s="373"/>
      <c r="U115" s="373"/>
    </row>
    <row r="116" spans="1:21" ht="13.8" x14ac:dyDescent="0.25">
      <c r="A116" s="409" t="s">
        <v>350</v>
      </c>
      <c r="B116" s="348" t="s">
        <v>41</v>
      </c>
      <c r="C116" s="800">
        <v>0</v>
      </c>
      <c r="D116" s="916">
        <f t="shared" si="35"/>
        <v>0</v>
      </c>
      <c r="E116" s="1229">
        <v>0</v>
      </c>
      <c r="F116" s="1078">
        <f t="shared" si="103"/>
        <v>0</v>
      </c>
      <c r="G116" s="800">
        <v>0</v>
      </c>
      <c r="H116" s="1198">
        <f t="shared" si="97"/>
        <v>0</v>
      </c>
      <c r="I116" s="801">
        <v>0</v>
      </c>
      <c r="J116" s="1078">
        <f t="shared" si="98"/>
        <v>0</v>
      </c>
      <c r="K116" s="801">
        <v>3</v>
      </c>
      <c r="L116" s="1078">
        <f t="shared" si="99"/>
        <v>13.636363636363637</v>
      </c>
      <c r="M116" s="1256">
        <v>8</v>
      </c>
      <c r="N116" s="1078">
        <f t="shared" si="100"/>
        <v>36.363636363636367</v>
      </c>
      <c r="O116" s="1256">
        <v>11</v>
      </c>
      <c r="P116" s="1078">
        <f t="shared" si="101"/>
        <v>50</v>
      </c>
      <c r="Q116" s="1256">
        <v>0</v>
      </c>
      <c r="R116" s="1078">
        <f t="shared" si="102"/>
        <v>0</v>
      </c>
      <c r="S116" s="1248">
        <f t="shared" si="43"/>
        <v>22</v>
      </c>
      <c r="T116" s="527"/>
      <c r="U116" s="527"/>
    </row>
    <row r="117" spans="1:21" ht="13.8" x14ac:dyDescent="0.25">
      <c r="A117" s="409" t="s">
        <v>351</v>
      </c>
      <c r="B117" s="348" t="s">
        <v>41</v>
      </c>
      <c r="C117" s="800">
        <v>0</v>
      </c>
      <c r="D117" s="916">
        <f t="shared" si="35"/>
        <v>0</v>
      </c>
      <c r="E117" s="1229">
        <v>0</v>
      </c>
      <c r="F117" s="1078">
        <f t="shared" si="103"/>
        <v>0</v>
      </c>
      <c r="G117" s="800">
        <v>0</v>
      </c>
      <c r="H117" s="1198">
        <f t="shared" si="97"/>
        <v>0</v>
      </c>
      <c r="I117" s="801">
        <v>0</v>
      </c>
      <c r="J117" s="1078">
        <f t="shared" si="98"/>
        <v>0</v>
      </c>
      <c r="K117" s="801">
        <v>0</v>
      </c>
      <c r="L117" s="1078">
        <f t="shared" si="99"/>
        <v>0</v>
      </c>
      <c r="M117" s="1256">
        <v>1</v>
      </c>
      <c r="N117" s="1078">
        <f t="shared" si="100"/>
        <v>100</v>
      </c>
      <c r="O117" s="1256">
        <v>0</v>
      </c>
      <c r="P117" s="1078">
        <f t="shared" si="101"/>
        <v>0</v>
      </c>
      <c r="Q117" s="1256">
        <v>0</v>
      </c>
      <c r="R117" s="1078">
        <f t="shared" si="102"/>
        <v>0</v>
      </c>
      <c r="S117" s="1248">
        <f t="shared" si="43"/>
        <v>1</v>
      </c>
      <c r="T117" s="527"/>
      <c r="U117" s="527"/>
    </row>
    <row r="118" spans="1:21" ht="15" x14ac:dyDescent="0.25">
      <c r="A118" s="1414" t="s">
        <v>4</v>
      </c>
      <c r="B118" s="577" t="s">
        <v>40</v>
      </c>
      <c r="C118" s="631">
        <v>22</v>
      </c>
      <c r="D118" s="916">
        <f t="shared" si="35"/>
        <v>55</v>
      </c>
      <c r="E118" s="815">
        <v>4</v>
      </c>
      <c r="F118" s="1078">
        <f t="shared" si="28"/>
        <v>10</v>
      </c>
      <c r="G118" s="631">
        <v>0</v>
      </c>
      <c r="H118" s="1198">
        <f t="shared" si="29"/>
        <v>0</v>
      </c>
      <c r="I118" s="631">
        <v>6</v>
      </c>
      <c r="J118" s="1078">
        <f t="shared" si="30"/>
        <v>15</v>
      </c>
      <c r="K118" s="631">
        <v>4</v>
      </c>
      <c r="L118" s="1078">
        <f t="shared" si="31"/>
        <v>10</v>
      </c>
      <c r="M118" s="1256">
        <v>0</v>
      </c>
      <c r="N118" s="1078">
        <f t="shared" si="32"/>
        <v>0</v>
      </c>
      <c r="O118" s="1256">
        <v>4</v>
      </c>
      <c r="P118" s="1078">
        <f t="shared" si="33"/>
        <v>10</v>
      </c>
      <c r="Q118" s="1256">
        <v>0</v>
      </c>
      <c r="R118" s="1078">
        <f t="shared" si="34"/>
        <v>0</v>
      </c>
      <c r="S118" s="1248">
        <f t="shared" si="43"/>
        <v>40</v>
      </c>
      <c r="T118" s="373"/>
      <c r="U118" s="1282"/>
    </row>
    <row r="119" spans="1:21" ht="15" x14ac:dyDescent="0.25">
      <c r="A119" s="582" t="s">
        <v>526</v>
      </c>
      <c r="B119" s="577" t="s">
        <v>40</v>
      </c>
      <c r="C119" s="1283">
        <v>3</v>
      </c>
      <c r="D119" s="916">
        <f t="shared" si="35"/>
        <v>100</v>
      </c>
      <c r="E119" s="1230">
        <v>0</v>
      </c>
      <c r="F119" s="1078">
        <f t="shared" si="28"/>
        <v>0</v>
      </c>
      <c r="G119" s="1283">
        <v>0</v>
      </c>
      <c r="H119" s="1198">
        <f t="shared" si="29"/>
        <v>0</v>
      </c>
      <c r="I119" s="631">
        <v>0</v>
      </c>
      <c r="J119" s="1078">
        <f t="shared" si="30"/>
        <v>0</v>
      </c>
      <c r="K119" s="631">
        <v>0</v>
      </c>
      <c r="L119" s="1078">
        <f t="shared" si="31"/>
        <v>0</v>
      </c>
      <c r="M119" s="1256">
        <v>0</v>
      </c>
      <c r="N119" s="1078">
        <f t="shared" si="32"/>
        <v>0</v>
      </c>
      <c r="O119" s="1256">
        <v>0</v>
      </c>
      <c r="P119" s="1078">
        <f>SUM(O119)*100/S119</f>
        <v>0</v>
      </c>
      <c r="Q119" s="1256">
        <v>0</v>
      </c>
      <c r="R119" s="1078">
        <f>SUM(Q119)*100/S119</f>
        <v>0</v>
      </c>
      <c r="S119" s="1248">
        <f t="shared" si="43"/>
        <v>3</v>
      </c>
      <c r="T119" s="373"/>
      <c r="U119" s="347"/>
    </row>
    <row r="120" spans="1:21" ht="15" x14ac:dyDescent="0.25">
      <c r="A120" s="582" t="s">
        <v>219</v>
      </c>
      <c r="B120" s="577" t="s">
        <v>40</v>
      </c>
      <c r="C120" s="1283">
        <v>6</v>
      </c>
      <c r="D120" s="916">
        <f t="shared" si="35"/>
        <v>50</v>
      </c>
      <c r="E120" s="1230">
        <v>0</v>
      </c>
      <c r="F120" s="1078">
        <f t="shared" si="28"/>
        <v>0</v>
      </c>
      <c r="G120" s="1283">
        <v>0</v>
      </c>
      <c r="H120" s="1198">
        <f t="shared" si="29"/>
        <v>0</v>
      </c>
      <c r="I120" s="631">
        <v>3</v>
      </c>
      <c r="J120" s="1078">
        <f t="shared" si="30"/>
        <v>25</v>
      </c>
      <c r="K120" s="631">
        <v>2</v>
      </c>
      <c r="L120" s="1078">
        <f t="shared" si="31"/>
        <v>16.666666666666668</v>
      </c>
      <c r="M120" s="1256">
        <v>0</v>
      </c>
      <c r="N120" s="1078">
        <f t="shared" si="32"/>
        <v>0</v>
      </c>
      <c r="O120" s="1256">
        <v>1</v>
      </c>
      <c r="P120" s="1078">
        <f>SUM(O120)*100/S120</f>
        <v>8.3333333333333339</v>
      </c>
      <c r="Q120" s="1256">
        <v>0</v>
      </c>
      <c r="R120" s="1078">
        <f>SUM(Q120)*100/S120</f>
        <v>0</v>
      </c>
      <c r="S120" s="1248">
        <f t="shared" si="43"/>
        <v>12</v>
      </c>
      <c r="T120" s="373"/>
      <c r="U120" s="347"/>
    </row>
    <row r="121" spans="1:21" ht="27.6" x14ac:dyDescent="0.25">
      <c r="A121" s="582" t="s">
        <v>171</v>
      </c>
      <c r="B121" s="577" t="s">
        <v>40</v>
      </c>
      <c r="C121" s="1283">
        <v>7</v>
      </c>
      <c r="D121" s="916">
        <f t="shared" si="35"/>
        <v>30.434782608695652</v>
      </c>
      <c r="E121" s="1230">
        <v>1</v>
      </c>
      <c r="F121" s="1078">
        <f t="shared" ref="F121" si="104">SUM(E121)*100/S121</f>
        <v>4.3478260869565215</v>
      </c>
      <c r="G121" s="1283">
        <v>0</v>
      </c>
      <c r="H121" s="1198">
        <f t="shared" ref="H121" si="105">SUM(G121)*100/S121</f>
        <v>0</v>
      </c>
      <c r="I121" s="631">
        <v>1</v>
      </c>
      <c r="J121" s="1078">
        <f t="shared" ref="J121" si="106">SUM(I121)*100/S121</f>
        <v>4.3478260869565215</v>
      </c>
      <c r="K121" s="631">
        <v>0</v>
      </c>
      <c r="L121" s="1078">
        <f t="shared" ref="L121" si="107">SUM(K121)*100/S121</f>
        <v>0</v>
      </c>
      <c r="M121" s="1256">
        <v>1</v>
      </c>
      <c r="N121" s="1078">
        <f t="shared" ref="N121" si="108">SUM(M121)*100/S121</f>
        <v>4.3478260869565215</v>
      </c>
      <c r="O121" s="1256">
        <v>9</v>
      </c>
      <c r="P121" s="1078">
        <f>SUM(O121)*100/S121</f>
        <v>39.130434782608695</v>
      </c>
      <c r="Q121" s="1256">
        <v>4</v>
      </c>
      <c r="R121" s="1078">
        <f>SUM(Q121)*100/S121</f>
        <v>17.391304347826086</v>
      </c>
      <c r="S121" s="1248">
        <f t="shared" si="43"/>
        <v>23</v>
      </c>
      <c r="T121" s="542"/>
      <c r="U121" s="347"/>
    </row>
    <row r="122" spans="1:21" ht="15.6" thickBot="1" x14ac:dyDescent="0.3">
      <c r="A122" s="817" t="s">
        <v>55</v>
      </c>
      <c r="B122" s="1206"/>
      <c r="C122" s="1208">
        <f>SUM(C92:C121)</f>
        <v>184</v>
      </c>
      <c r="D122" s="1280">
        <f t="shared" si="35"/>
        <v>23.203026481715007</v>
      </c>
      <c r="E122" s="1222">
        <f>SUM(E92:E121)</f>
        <v>89</v>
      </c>
      <c r="F122" s="1264">
        <f t="shared" si="28"/>
        <v>11.223203026481714</v>
      </c>
      <c r="G122" s="1208">
        <f>SUM(G92:G121)</f>
        <v>125</v>
      </c>
      <c r="H122" s="1264">
        <f t="shared" si="29"/>
        <v>15.762925598991172</v>
      </c>
      <c r="I122" s="1208">
        <f>SUM(I92:I121)</f>
        <v>72</v>
      </c>
      <c r="J122" s="1264">
        <f t="shared" si="30"/>
        <v>9.0794451450189158</v>
      </c>
      <c r="K122" s="1208">
        <f>SUM(K92:K121)</f>
        <v>55</v>
      </c>
      <c r="L122" s="1264">
        <f t="shared" si="31"/>
        <v>6.9356872635561162</v>
      </c>
      <c r="M122" s="1266">
        <f>SUM(M92:M121)</f>
        <v>58</v>
      </c>
      <c r="N122" s="1264">
        <f t="shared" si="32"/>
        <v>7.3139974779319044</v>
      </c>
      <c r="O122" s="1266">
        <f>SUM(O92:O121)</f>
        <v>119</v>
      </c>
      <c r="P122" s="1264">
        <f t="shared" si="33"/>
        <v>15.006305170239596</v>
      </c>
      <c r="Q122" s="1266">
        <f>SUM(Q92:Q121)</f>
        <v>48</v>
      </c>
      <c r="R122" s="1264">
        <f t="shared" si="34"/>
        <v>6.0529634300126105</v>
      </c>
      <c r="S122" s="1268">
        <f>SUM(S92:S121)</f>
        <v>793</v>
      </c>
      <c r="T122" s="542"/>
      <c r="U122" s="347"/>
    </row>
    <row r="123" spans="1:21" ht="15.6" thickBot="1" x14ac:dyDescent="0.3">
      <c r="A123" s="516" t="s">
        <v>8</v>
      </c>
      <c r="B123" s="1284"/>
      <c r="C123" s="1285">
        <f>SUM(C122,C91,C55,C30)</f>
        <v>481</v>
      </c>
      <c r="D123" s="1286">
        <f t="shared" si="35"/>
        <v>22.289156626506024</v>
      </c>
      <c r="E123" s="1285">
        <f>SUM(E122,E91,E55,E30)</f>
        <v>300</v>
      </c>
      <c r="F123" s="1287">
        <f t="shared" si="28"/>
        <v>13.901760889712698</v>
      </c>
      <c r="G123" s="1288">
        <f>SUM(G122,G91,G55,G30)</f>
        <v>190</v>
      </c>
      <c r="H123" s="1287">
        <f t="shared" si="29"/>
        <v>8.8044485634847085</v>
      </c>
      <c r="I123" s="1288">
        <f>SUM(I122,I91,I55,I30)</f>
        <v>168</v>
      </c>
      <c r="J123" s="1287">
        <f t="shared" si="30"/>
        <v>7.7849860982391101</v>
      </c>
      <c r="K123" s="1288">
        <f>SUM(K122,K91,K55,K30)</f>
        <v>168</v>
      </c>
      <c r="L123" s="1287">
        <f t="shared" si="31"/>
        <v>7.7849860982391101</v>
      </c>
      <c r="M123" s="1288">
        <f>SUM(M122,M91,M55,M30)</f>
        <v>155</v>
      </c>
      <c r="N123" s="1287">
        <f t="shared" si="32"/>
        <v>7.1825764596848938</v>
      </c>
      <c r="O123" s="1288">
        <f>SUM(O122,O91,O55,O30)</f>
        <v>458</v>
      </c>
      <c r="P123" s="1287">
        <f t="shared" si="33"/>
        <v>21.223354958294717</v>
      </c>
      <c r="Q123" s="1288">
        <f>SUM(Q122,Q91,Q55,Q30)</f>
        <v>185</v>
      </c>
      <c r="R123" s="1287">
        <f t="shared" si="34"/>
        <v>8.5727525486561635</v>
      </c>
      <c r="S123" s="1289">
        <f>SUM(S122+S91+S55+S30)</f>
        <v>2158</v>
      </c>
      <c r="T123" s="373"/>
      <c r="U123" s="347"/>
    </row>
    <row r="124" spans="1:21" ht="15" x14ac:dyDescent="0.25">
      <c r="A124" s="816"/>
      <c r="B124" s="816"/>
      <c r="C124" s="1215"/>
      <c r="D124" s="1215"/>
      <c r="E124" s="816"/>
      <c r="F124" s="1215"/>
      <c r="G124" s="1215"/>
      <c r="H124" s="1215"/>
      <c r="I124" s="1290"/>
      <c r="J124" s="1215"/>
      <c r="K124" s="1290"/>
      <c r="L124" s="1215"/>
      <c r="M124" s="816"/>
      <c r="N124" s="1215"/>
      <c r="O124" s="816"/>
      <c r="P124" s="1215"/>
      <c r="Q124" s="816"/>
      <c r="R124" s="1215"/>
      <c r="S124" s="816"/>
      <c r="T124" s="1215"/>
      <c r="U124" s="347"/>
    </row>
    <row r="125" spans="1:21" ht="15" x14ac:dyDescent="0.25">
      <c r="A125" s="1291"/>
      <c r="B125" s="1291"/>
      <c r="C125" s="1291"/>
      <c r="D125" s="1291"/>
      <c r="E125" s="1291"/>
      <c r="F125" s="1291"/>
      <c r="G125" s="1291"/>
      <c r="H125" s="1291"/>
      <c r="I125" s="1291"/>
      <c r="J125" s="1291"/>
      <c r="K125" s="1291"/>
      <c r="L125" s="1291"/>
      <c r="M125" s="1291"/>
      <c r="N125" s="1291"/>
      <c r="O125" s="1291"/>
      <c r="P125" s="1291"/>
      <c r="Q125" s="1291"/>
      <c r="R125" s="1291"/>
      <c r="S125" s="1291"/>
      <c r="T125" s="1239"/>
      <c r="U125" s="347"/>
    </row>
    <row r="126" spans="1:21" s="741" customFormat="1" ht="15" x14ac:dyDescent="0.25">
      <c r="A126" s="1756" t="s">
        <v>537</v>
      </c>
      <c r="B126" s="1769"/>
      <c r="C126" s="1769"/>
      <c r="D126" s="1769"/>
      <c r="E126" s="1769"/>
      <c r="F126" s="1769"/>
      <c r="G126" s="1769"/>
      <c r="H126" s="1769"/>
      <c r="I126" s="1769"/>
      <c r="J126" s="1769"/>
      <c r="K126" s="1769"/>
      <c r="L126" s="1769"/>
      <c r="M126" s="1769"/>
      <c r="N126" s="1769"/>
      <c r="O126" s="1769"/>
      <c r="P126" s="1769"/>
      <c r="Q126" s="1769"/>
      <c r="R126" s="1769"/>
      <c r="S126" s="1769"/>
      <c r="T126" s="1658"/>
      <c r="U126" s="347"/>
    </row>
    <row r="127" spans="1:21" s="741" customFormat="1" ht="15" x14ac:dyDescent="0.25">
      <c r="A127" s="1658"/>
      <c r="B127" s="1658"/>
      <c r="C127" s="1658"/>
      <c r="D127" s="1658"/>
      <c r="E127" s="1658"/>
      <c r="F127" s="1658"/>
      <c r="G127" s="1658"/>
      <c r="H127" s="1658"/>
      <c r="I127" s="1658"/>
      <c r="J127" s="1658"/>
      <c r="K127" s="1658"/>
      <c r="L127" s="1658"/>
      <c r="M127" s="1658"/>
      <c r="N127" s="1658"/>
      <c r="O127" s="1658"/>
      <c r="P127" s="1658"/>
      <c r="Q127" s="1658"/>
      <c r="R127" s="1658"/>
      <c r="S127" s="1658"/>
      <c r="T127" s="1658"/>
      <c r="U127" s="347"/>
    </row>
    <row r="128" spans="1:21" s="741" customFormat="1" ht="15" x14ac:dyDescent="0.25">
      <c r="A128" s="819" t="s">
        <v>783</v>
      </c>
      <c r="B128" s="1658"/>
      <c r="C128" s="1658"/>
      <c r="D128" s="1658"/>
      <c r="E128" s="1658"/>
      <c r="F128" s="1658"/>
      <c r="G128" s="1658"/>
      <c r="H128" s="1658"/>
      <c r="I128" s="1658"/>
      <c r="J128" s="1658"/>
      <c r="K128" s="1658"/>
      <c r="L128" s="1658"/>
      <c r="M128" s="1658"/>
      <c r="N128" s="1658"/>
      <c r="O128" s="1658"/>
      <c r="P128" s="1658"/>
      <c r="Q128" s="1658"/>
      <c r="R128" s="1658"/>
      <c r="S128" s="1658"/>
      <c r="T128" s="1658"/>
      <c r="U128" s="347"/>
    </row>
    <row r="129" spans="1:21" s="741" customFormat="1" ht="15" x14ac:dyDescent="0.25">
      <c r="A129" s="1658"/>
      <c r="B129" s="1658"/>
      <c r="C129" s="1658"/>
      <c r="D129" s="1658"/>
      <c r="E129" s="1658"/>
      <c r="F129" s="1658"/>
      <c r="G129" s="1658"/>
      <c r="H129" s="1658"/>
      <c r="I129" s="1658"/>
      <c r="J129" s="1658"/>
      <c r="K129" s="1658"/>
      <c r="L129" s="1658"/>
      <c r="M129" s="1658"/>
      <c r="N129" s="1658"/>
      <c r="O129" s="1658"/>
      <c r="P129" s="1658"/>
      <c r="Q129" s="1658"/>
      <c r="R129" s="1658"/>
      <c r="S129" s="1658"/>
      <c r="T129" s="1658"/>
      <c r="U129" s="347"/>
    </row>
    <row r="130" spans="1:21" s="741" customFormat="1" ht="15" x14ac:dyDescent="0.25">
      <c r="A130" s="527" t="s">
        <v>37</v>
      </c>
      <c r="B130" s="1074"/>
      <c r="C130" s="1074"/>
      <c r="D130" s="1074"/>
      <c r="E130" s="1074"/>
      <c r="F130" s="1074"/>
      <c r="G130" s="1074"/>
      <c r="H130" s="1074"/>
      <c r="I130" s="1074"/>
      <c r="J130" s="1074"/>
      <c r="K130" s="1074"/>
      <c r="L130" s="1074"/>
      <c r="M130" s="1074"/>
      <c r="N130" s="1074"/>
      <c r="O130" s="1074"/>
      <c r="P130" s="1074"/>
      <c r="Q130" s="1074"/>
      <c r="R130" s="1074"/>
      <c r="S130" s="1074"/>
      <c r="T130" s="1074"/>
      <c r="U130" s="347"/>
    </row>
    <row r="131" spans="1:21" s="741" customFormat="1" ht="15" x14ac:dyDescent="0.25">
      <c r="A131" s="1292"/>
      <c r="B131" s="347"/>
      <c r="C131" s="347"/>
      <c r="D131" s="347"/>
      <c r="E131" s="1074"/>
      <c r="F131" s="347"/>
      <c r="G131" s="347"/>
      <c r="H131" s="347"/>
      <c r="I131" s="347"/>
      <c r="J131" s="347"/>
      <c r="K131" s="347"/>
      <c r="L131" s="347"/>
      <c r="M131" s="347"/>
      <c r="N131" s="347"/>
      <c r="O131" s="347"/>
      <c r="P131" s="347"/>
      <c r="Q131" s="347"/>
      <c r="R131" s="347"/>
      <c r="S131" s="347"/>
      <c r="T131" s="347"/>
      <c r="U131" s="347"/>
    </row>
    <row r="132" spans="1:21" ht="15" x14ac:dyDescent="0.25">
      <c r="A132" s="524"/>
      <c r="B132" s="299"/>
      <c r="C132" s="299"/>
      <c r="D132" s="299"/>
      <c r="E132" s="299"/>
      <c r="F132" s="299"/>
      <c r="G132" s="299"/>
      <c r="H132" s="299"/>
      <c r="I132" s="299"/>
      <c r="J132" s="299"/>
      <c r="K132" s="299"/>
      <c r="L132" s="299"/>
      <c r="M132" s="299"/>
      <c r="N132" s="299"/>
      <c r="O132" s="299"/>
      <c r="P132" s="299"/>
      <c r="Q132" s="299"/>
      <c r="R132" s="299"/>
      <c r="S132" s="299"/>
      <c r="T132" s="299"/>
      <c r="U132" s="299"/>
    </row>
    <row r="133" spans="1:21" ht="15" x14ac:dyDescent="0.25">
      <c r="A133" s="299"/>
      <c r="B133" s="299"/>
      <c r="C133" s="299"/>
      <c r="D133" s="299"/>
      <c r="E133" s="299"/>
      <c r="F133" s="299"/>
      <c r="G133" s="299"/>
      <c r="H133" s="299"/>
      <c r="I133" s="299"/>
      <c r="J133" s="299"/>
      <c r="K133" s="299"/>
      <c r="L133" s="299"/>
      <c r="M133" s="299"/>
      <c r="N133" s="299"/>
      <c r="O133" s="299"/>
      <c r="P133" s="299"/>
      <c r="Q133" s="299"/>
      <c r="R133" s="299"/>
      <c r="S133" s="299"/>
      <c r="T133" s="299"/>
      <c r="U133" s="299"/>
    </row>
    <row r="134" spans="1:21" ht="15" x14ac:dyDescent="0.25">
      <c r="A134" s="524"/>
      <c r="B134" s="299"/>
      <c r="C134" s="299"/>
      <c r="D134" s="299"/>
      <c r="E134" s="299"/>
      <c r="F134" s="299"/>
      <c r="G134" s="299"/>
      <c r="H134" s="299"/>
      <c r="I134" s="299"/>
      <c r="J134" s="299"/>
      <c r="K134" s="299"/>
      <c r="L134" s="299"/>
      <c r="M134" s="299"/>
      <c r="N134" s="299"/>
      <c r="O134" s="299"/>
      <c r="P134" s="299"/>
      <c r="Q134" s="299"/>
      <c r="R134" s="299"/>
      <c r="S134" s="299"/>
      <c r="T134" s="299"/>
      <c r="U134" s="299"/>
    </row>
    <row r="135" spans="1:21" ht="15" x14ac:dyDescent="0.25">
      <c r="A135" s="524"/>
      <c r="B135" s="299"/>
      <c r="C135" s="299"/>
      <c r="D135" s="299"/>
      <c r="E135" s="299"/>
      <c r="F135" s="299"/>
      <c r="G135" s="299"/>
      <c r="H135" s="299"/>
      <c r="I135" s="299"/>
      <c r="J135" s="299"/>
      <c r="K135" s="299"/>
      <c r="L135" s="299"/>
      <c r="M135" s="299"/>
      <c r="N135" s="299"/>
      <c r="O135" s="299"/>
      <c r="P135" s="299"/>
      <c r="Q135" s="299"/>
      <c r="R135" s="299"/>
      <c r="S135" s="299"/>
      <c r="T135" s="299"/>
      <c r="U135" s="299"/>
    </row>
    <row r="136" spans="1:21" ht="15" x14ac:dyDescent="0.25">
      <c r="A136" s="524"/>
      <c r="B136" s="299"/>
      <c r="C136" s="299"/>
      <c r="D136" s="299"/>
      <c r="E136" s="299"/>
      <c r="F136" s="299"/>
      <c r="G136" s="299"/>
      <c r="H136" s="299"/>
      <c r="I136" s="299"/>
      <c r="J136" s="299"/>
      <c r="K136" s="299"/>
      <c r="L136" s="299"/>
      <c r="M136" s="299"/>
      <c r="N136" s="299"/>
      <c r="O136" s="299"/>
      <c r="P136" s="299"/>
      <c r="Q136" s="299"/>
      <c r="R136" s="299"/>
      <c r="S136" s="299"/>
      <c r="T136" s="299"/>
      <c r="U136" s="299"/>
    </row>
    <row r="137" spans="1:21" ht="15" x14ac:dyDescent="0.25">
      <c r="A137" s="524"/>
      <c r="B137" s="299"/>
      <c r="C137" s="299"/>
      <c r="D137" s="299"/>
      <c r="E137" s="299"/>
      <c r="F137" s="299"/>
      <c r="G137" s="299"/>
      <c r="H137" s="299"/>
      <c r="I137" s="299"/>
      <c r="J137" s="299"/>
      <c r="K137" s="299"/>
      <c r="L137" s="299"/>
      <c r="M137" s="299"/>
      <c r="N137" s="299"/>
      <c r="O137" s="299"/>
      <c r="P137" s="299"/>
      <c r="Q137" s="299"/>
      <c r="R137" s="299"/>
      <c r="S137" s="299"/>
      <c r="T137" s="299"/>
      <c r="U137" s="299"/>
    </row>
    <row r="138" spans="1:21" ht="15" x14ac:dyDescent="0.25">
      <c r="A138" s="299"/>
      <c r="B138" s="299"/>
      <c r="C138" s="299"/>
      <c r="D138" s="299"/>
      <c r="E138" s="299"/>
      <c r="F138" s="299"/>
      <c r="G138" s="299"/>
      <c r="H138" s="299"/>
      <c r="I138" s="299"/>
      <c r="J138" s="299"/>
      <c r="K138" s="299"/>
      <c r="L138" s="299"/>
      <c r="M138" s="299"/>
      <c r="N138" s="299"/>
      <c r="O138" s="299"/>
      <c r="P138" s="299"/>
      <c r="Q138" s="299"/>
      <c r="R138" s="299"/>
      <c r="S138" s="299"/>
      <c r="T138" s="299"/>
      <c r="U138" s="299"/>
    </row>
    <row r="139" spans="1:21" ht="15" x14ac:dyDescent="0.25">
      <c r="A139" s="524"/>
      <c r="B139" s="299"/>
      <c r="C139" s="299"/>
      <c r="D139" s="299"/>
      <c r="E139" s="299"/>
      <c r="F139" s="299"/>
      <c r="G139" s="299"/>
      <c r="H139" s="299"/>
      <c r="I139" s="299"/>
      <c r="J139" s="299"/>
      <c r="K139" s="299"/>
      <c r="L139" s="299"/>
      <c r="M139" s="299"/>
      <c r="N139" s="299"/>
      <c r="O139" s="299"/>
      <c r="P139" s="299"/>
      <c r="Q139" s="299"/>
      <c r="R139" s="299"/>
      <c r="S139" s="299"/>
      <c r="T139" s="299"/>
      <c r="U139" s="373"/>
    </row>
    <row r="140" spans="1:21" ht="15" x14ac:dyDescent="0.25">
      <c r="A140" s="524"/>
      <c r="B140" s="299"/>
      <c r="C140" s="299"/>
      <c r="D140" s="299"/>
      <c r="E140" s="299"/>
      <c r="F140" s="299"/>
      <c r="G140" s="299"/>
      <c r="H140" s="299"/>
      <c r="I140" s="299"/>
      <c r="J140" s="299"/>
      <c r="K140" s="299"/>
      <c r="L140" s="299"/>
      <c r="M140" s="299"/>
      <c r="N140" s="299"/>
      <c r="O140" s="299"/>
      <c r="P140" s="299"/>
      <c r="Q140" s="299"/>
      <c r="R140" s="299"/>
      <c r="S140" s="299"/>
      <c r="T140" s="299"/>
      <c r="U140" s="299"/>
    </row>
    <row r="141" spans="1:21" ht="15" x14ac:dyDescent="0.25">
      <c r="A141" s="524"/>
      <c r="B141" s="299"/>
      <c r="C141" s="299"/>
      <c r="D141" s="299"/>
      <c r="E141" s="299"/>
      <c r="F141" s="299"/>
      <c r="G141" s="299"/>
      <c r="H141" s="299"/>
      <c r="I141" s="299"/>
      <c r="J141" s="299"/>
      <c r="K141" s="299"/>
      <c r="L141" s="299"/>
      <c r="M141" s="299"/>
      <c r="N141" s="299"/>
      <c r="O141" s="299"/>
      <c r="P141" s="299"/>
      <c r="Q141" s="299"/>
      <c r="R141" s="299"/>
      <c r="S141" s="299"/>
      <c r="T141" s="299"/>
      <c r="U141" s="299"/>
    </row>
    <row r="142" spans="1:21" ht="15" x14ac:dyDescent="0.25">
      <c r="A142" s="299"/>
      <c r="B142" s="299"/>
      <c r="C142" s="299"/>
      <c r="D142" s="299"/>
      <c r="E142" s="299"/>
      <c r="F142" s="299"/>
      <c r="G142" s="299"/>
      <c r="H142" s="299"/>
      <c r="I142" s="299"/>
      <c r="J142" s="299"/>
      <c r="K142" s="299"/>
      <c r="L142" s="299"/>
      <c r="M142" s="299"/>
      <c r="N142" s="299"/>
      <c r="O142" s="299"/>
      <c r="P142" s="299"/>
      <c r="Q142" s="299"/>
      <c r="R142" s="299"/>
      <c r="S142" s="299"/>
      <c r="T142" s="299"/>
      <c r="U142" s="299"/>
    </row>
  </sheetData>
  <mergeCells count="25">
    <mergeCell ref="A126:S126"/>
    <mergeCell ref="S65:S67"/>
    <mergeCell ref="A8:A10"/>
    <mergeCell ref="B8:B10"/>
    <mergeCell ref="C8:R8"/>
    <mergeCell ref="K66:L66"/>
    <mergeCell ref="M66:N66"/>
    <mergeCell ref="O66:P66"/>
    <mergeCell ref="Q66:R66"/>
    <mergeCell ref="A65:A67"/>
    <mergeCell ref="B65:B67"/>
    <mergeCell ref="C65:R65"/>
    <mergeCell ref="C66:D66"/>
    <mergeCell ref="E66:F66"/>
    <mergeCell ref="G66:H66"/>
    <mergeCell ref="I66:J66"/>
    <mergeCell ref="S8:S10"/>
    <mergeCell ref="C9:D9"/>
    <mergeCell ref="E9:F9"/>
    <mergeCell ref="G9:H9"/>
    <mergeCell ref="I9:J9"/>
    <mergeCell ref="K9:L9"/>
    <mergeCell ref="M9:N9"/>
    <mergeCell ref="O9:P9"/>
    <mergeCell ref="Q9:R9"/>
  </mergeCells>
  <pageMargins left="0.7" right="0.7" top="0.78740157499999996" bottom="0.78740157499999996" header="0.3" footer="0.3"/>
  <pageSetup paperSize="9" scale="43" orientation="portrait" horizontalDpi="1200" verticalDpi="1200" r:id="rId1"/>
  <headerFooter>
    <oddHeader>&amp;LFachhochschule Südwestfalen
- Der Kanzler -&amp;RIserlohn, 01.12.2023
SG 2.1</oddHeader>
    <oddFooter>&amp;RTabelle 8</oddFooter>
  </headerFooter>
  <rowBreaks count="1" manualBreakCount="1">
    <brk id="59" max="18" man="1"/>
  </rowBreaks>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37</vt:i4>
      </vt:variant>
      <vt:variant>
        <vt:lpstr>Benannte Bereiche</vt:lpstr>
      </vt:variant>
      <vt:variant>
        <vt:i4>61</vt:i4>
      </vt:variant>
    </vt:vector>
  </HeadingPairs>
  <TitlesOfParts>
    <vt:vector size="98" baseType="lpstr">
      <vt:lpstr>Tabellenübersicht</vt:lpstr>
      <vt:lpstr>Tabelle 1</vt:lpstr>
      <vt:lpstr>Tabelle 2</vt:lpstr>
      <vt:lpstr>Tabelle 3</vt:lpstr>
      <vt:lpstr>Tabelle 4</vt:lpstr>
      <vt:lpstr>Tabelle 5</vt:lpstr>
      <vt:lpstr>Tabelle 6</vt:lpstr>
      <vt:lpstr>Tabelle 7</vt:lpstr>
      <vt:lpstr>Tabelle 8</vt:lpstr>
      <vt:lpstr>Tabelle 9</vt:lpstr>
      <vt:lpstr>Tabelle 10</vt:lpstr>
      <vt:lpstr>Tabelle 11</vt:lpstr>
      <vt:lpstr>Tabelle 12</vt:lpstr>
      <vt:lpstr>Tabelle 13</vt:lpstr>
      <vt:lpstr>Tabelle 14</vt:lpstr>
      <vt:lpstr>Tabelle 15</vt:lpstr>
      <vt:lpstr>Tabelle 16</vt:lpstr>
      <vt:lpstr>Tabelle 17</vt:lpstr>
      <vt:lpstr>Tabelle 18</vt:lpstr>
      <vt:lpstr>Tabelle 19</vt:lpstr>
      <vt:lpstr>Tabelle 20 </vt:lpstr>
      <vt:lpstr>Tabelle 21</vt:lpstr>
      <vt:lpstr>Tabelle 22</vt:lpstr>
      <vt:lpstr>Tabelle 23 </vt:lpstr>
      <vt:lpstr>Tabelle 24 FH SWF gesamt</vt:lpstr>
      <vt:lpstr>Tabelle 25 FB-M</vt:lpstr>
      <vt:lpstr>Tabelle 26 FB-EI </vt:lpstr>
      <vt:lpstr>Tabelle 27 FB-IN</vt:lpstr>
      <vt:lpstr>Tabelle 28 FB-TBW</vt:lpstr>
      <vt:lpstr>Tabelle 29 FB-IW </vt:lpstr>
      <vt:lpstr>Tabelle 30 FB-AWS </vt:lpstr>
      <vt:lpstr>Tabelle 31 FB-B+G</vt:lpstr>
      <vt:lpstr>Tabelle 32 FB-EE </vt:lpstr>
      <vt:lpstr>Tabelle 33 FB-MA </vt:lpstr>
      <vt:lpstr>Tabelle 34</vt:lpstr>
      <vt:lpstr>Tabelle 35 </vt:lpstr>
      <vt:lpstr>Tabelle 36</vt:lpstr>
      <vt:lpstr>'Tabelle 17'!Druckbereich</vt:lpstr>
      <vt:lpstr>'Tabelle 18'!Druckbereich</vt:lpstr>
      <vt:lpstr>'Tabelle 4'!Druckbereich</vt:lpstr>
      <vt:lpstr>'Tabelle 1'!ghj</vt:lpstr>
      <vt:lpstr>'Tabelle 36'!ghj</vt:lpstr>
      <vt:lpstr>'Tabelle 1'!lmn</vt:lpstr>
      <vt:lpstr>'Tabelle 36'!lmn</vt:lpstr>
      <vt:lpstr>'Tabelle 1'!mn</vt:lpstr>
      <vt:lpstr>'Tabelle 10'!mn</vt:lpstr>
      <vt:lpstr>'Tabelle 11'!mn</vt:lpstr>
      <vt:lpstr>'Tabelle 12'!mn</vt:lpstr>
      <vt:lpstr>'Tabelle 13'!mn</vt:lpstr>
      <vt:lpstr>'Tabelle 14'!mn</vt:lpstr>
      <vt:lpstr>'Tabelle 15'!mn</vt:lpstr>
      <vt:lpstr>'Tabelle 16'!mn</vt:lpstr>
      <vt:lpstr>'Tabelle 17'!mn</vt:lpstr>
      <vt:lpstr>'Tabelle 18'!mn</vt:lpstr>
      <vt:lpstr>'Tabelle 19'!mn</vt:lpstr>
      <vt:lpstr>'Tabelle 20 '!mn</vt:lpstr>
      <vt:lpstr>'Tabelle 3'!mn</vt:lpstr>
      <vt:lpstr>'Tabelle 35 '!mn</vt:lpstr>
      <vt:lpstr>'Tabelle 36'!mn</vt:lpstr>
      <vt:lpstr>'Tabelle 4'!mn</vt:lpstr>
      <vt:lpstr>'Tabelle 5'!mn</vt:lpstr>
      <vt:lpstr>'Tabelle 6'!mn</vt:lpstr>
      <vt:lpstr>Tabellenübersicht!mn</vt:lpstr>
      <vt:lpstr>'Tabelle 1'!Print_Area</vt:lpstr>
      <vt:lpstr>'Tabelle 10'!Print_Area</vt:lpstr>
      <vt:lpstr>'Tabelle 11'!Print_Area</vt:lpstr>
      <vt:lpstr>'Tabelle 12'!Print_Area</vt:lpstr>
      <vt:lpstr>'Tabelle 13'!Print_Area</vt:lpstr>
      <vt:lpstr>'Tabelle 14'!Print_Area</vt:lpstr>
      <vt:lpstr>'Tabelle 15'!Print_Area</vt:lpstr>
      <vt:lpstr>'Tabelle 16'!Print_Area</vt:lpstr>
      <vt:lpstr>'Tabelle 17'!Print_Area</vt:lpstr>
      <vt:lpstr>'Tabelle 18'!Print_Area</vt:lpstr>
      <vt:lpstr>'Tabelle 19'!Print_Area</vt:lpstr>
      <vt:lpstr>'Tabelle 2'!Print_Area</vt:lpstr>
      <vt:lpstr>'Tabelle 20 '!Print_Area</vt:lpstr>
      <vt:lpstr>'Tabelle 24 FH SWF gesamt'!Print_Area</vt:lpstr>
      <vt:lpstr>'Tabelle 25 FB-M'!Print_Area</vt:lpstr>
      <vt:lpstr>'Tabelle 26 FB-EI '!Print_Area</vt:lpstr>
      <vt:lpstr>'Tabelle 27 FB-IN'!Print_Area</vt:lpstr>
      <vt:lpstr>'Tabelle 28 FB-TBW'!Print_Area</vt:lpstr>
      <vt:lpstr>'Tabelle 29 FB-IW '!Print_Area</vt:lpstr>
      <vt:lpstr>'Tabelle 3'!Print_Area</vt:lpstr>
      <vt:lpstr>'Tabelle 30 FB-AWS '!Print_Area</vt:lpstr>
      <vt:lpstr>'Tabelle 31 FB-B+G'!Print_Area</vt:lpstr>
      <vt:lpstr>'Tabelle 32 FB-EE '!Print_Area</vt:lpstr>
      <vt:lpstr>'Tabelle 34'!Print_Area</vt:lpstr>
      <vt:lpstr>'Tabelle 35 '!Print_Area</vt:lpstr>
      <vt:lpstr>'Tabelle 36'!Print_Area</vt:lpstr>
      <vt:lpstr>'Tabelle 4'!Print_Area</vt:lpstr>
      <vt:lpstr>'Tabelle 5'!Print_Area</vt:lpstr>
      <vt:lpstr>'Tabelle 6'!Print_Area</vt:lpstr>
      <vt:lpstr>'Tabelle 7'!Print_Area</vt:lpstr>
      <vt:lpstr>'Tabelle 8'!Print_Area</vt:lpstr>
      <vt:lpstr>'Tabelle 9'!Print_Area</vt:lpstr>
      <vt:lpstr>Tabellenübersicht!Print_Area</vt:lpstr>
      <vt:lpstr>'Tabelle 1'!xyz</vt:lpstr>
      <vt:lpstr>'Tabelle 36'!xyz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Statistiken der FH SWF</dc:title>
  <dc:creator>.</dc:creator>
  <cp:lastModifiedBy>anwender68</cp:lastModifiedBy>
  <cp:lastPrinted>2023-12-20T12:07:57Z</cp:lastPrinted>
  <dcterms:created xsi:type="dcterms:W3CDTF">1999-05-17T13:06:47Z</dcterms:created>
  <dcterms:modified xsi:type="dcterms:W3CDTF">2023-12-20T12:28:02Z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1402656252</vt:i4>
  </property>
  <property fmtid="{D5CDD505-2E9C-101B-9397-08002B2CF9AE}" pid="3" name="_EmailSubject">
    <vt:lpwstr>Hochschulstatistik und PDF</vt:lpwstr>
  </property>
  <property fmtid="{D5CDD505-2E9C-101B-9397-08002B2CF9AE}" pid="4" name="_AuthorEmail">
    <vt:lpwstr>Aline.Albers@web.de</vt:lpwstr>
  </property>
  <property fmtid="{D5CDD505-2E9C-101B-9397-08002B2CF9AE}" pid="5" name="_AuthorEmailDisplayName">
    <vt:lpwstr>Aline Albers</vt:lpwstr>
  </property>
  <property fmtid="{D5CDD505-2E9C-101B-9397-08002B2CF9AE}" pid="6" name="_ReviewingToolsShownOnce">
    <vt:lpwstr/>
  </property>
</Properties>
</file>